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sheetId="1" state="visible" r:id="rId3"/>
    <sheet name="How to use" sheetId="2" state="visible" r:id="rId4"/>
    <sheet name="Calculator" sheetId="3" state="visible" r:id="rId5"/>
    <sheet name="Rules" sheetId="4" state="visible" r:id="rId6"/>
    <sheet name="Test cas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<sst xmlns="http://schemas.openxmlformats.org/spreadsheetml/2006/main" count="155" uniqueCount="151">
  <si>
    <t xml:space="preserve">Student proof-of-funds planner (Europe, in rupees)</t>
  </si>
  <si>
    <t xml:space="preserve">The money a student visa asks you to show, in local currency and rupees, plus what the bank's rate costs.</t>
  </si>
  <si>
    <t xml:space="preserve">v1.0 · 25 October 2026 · rules last verified 25 October 2026</t>
  </si>
  <si>
    <t xml:space="preserve">Big-world economics, counted in loose change.</t>
  </si>
  <si>
    <t xml:space="preserve">How to use it</t>
  </si>
  <si>
    <t xml:space="preserve">1. Open the Calculator tab and replace the example numbers in the yellow cells.</t>
  </si>
  <si>
    <t xml:space="preserve">2. Read your results in the blue cells.</t>
  </si>
  <si>
    <t xml:space="preserve">3. The Rules tab lists every figure with its official source. Test cases has our checked examples.</t>
  </si>
  <si>
    <t xml:space="preserve">Like this? One method and one free tool, every Sunday.</t>
  </si>
  <si>
    <t xml:space="preserve">Subscribe free at chillartheory.com</t>
  </si>
  <si>
    <t xml:space="preserve">The live tool: https://chillartheory.com/tools/student-proof-of-funds-planner/</t>
  </si>
  <si>
    <t xml:space="preserve">Made by Team Chillar Theory. Free under CC BY 4.0: reuse with credit and a link.</t>
  </si>
  <si>
    <t xml:space="preserve">This newsletter is for education only. It is not investment, tax or legal advice and does not recommend any security or product. Do your own research or consult a registered professional.</t>
  </si>
  <si>
    <t xml:space="preserve">How to use this sheet</t>
  </si>
  <si>
    <t xml:space="preserve">Yellow cells on the Calculator tab are yours to change. Everything else is a formula: if you overwrite one, download a fresh copy.</t>
  </si>
  <si>
    <t xml:space="preserve">Pick the country in the yellow list cell, then the course length and the day you'll apply.</t>
  </si>
  <si>
    <t xml:space="preserve">Type the tuition still owed and any rent paid upfront in the country's currency (£ for the UK, € for the rest).</t>
  </si>
  <si>
    <t xml:space="preserve">Type your bank's quote in rupees per pound or euro, and today's reference rate if you have it. The markup line is the gap, on everything you convert.</t>
  </si>
  <si>
    <t xml:space="preserve">UK only: the money must sit in the account for 28 days in a row, ending no more than 31 days before you apply. The sheet gives the date to have it in by.</t>
  </si>
  <si>
    <t xml:space="preserve">Rules change; check the official page linked on each row of the Rules tab.</t>
  </si>
  <si>
    <t xml:space="preserve">What it doesn't do</t>
  </si>
  <si>
    <t xml:space="preserve">Dependants, scholarships and sponsor letters, country-specific exemptions, other countries' holding rules, and Italy's figure beyond a consulate checklist. It never picks a country, a bank, a blocked-account provider or a transfer service.</t>
  </si>
  <si>
    <t xml:space="preserve">Rules change; check the official page linked on each row. The embassy or consulate handling your file has the final word. This newsletter is for education only. It is not investment, tax or legal advice and does not recommend any security or product. Do your own research or consult a registered professional.</t>
  </si>
  <si>
    <t xml:space="preserve">Type your numbers in the yellow cells (column B). Everything else is a formula. Example values are filled in: replace them.</t>
  </si>
  <si>
    <t xml:space="preserve">YOUR NUMBERS</t>
  </si>
  <si>
    <t xml:space="preserve">Country</t>
  </si>
  <si>
    <t xml:space="preserve">UK London</t>
  </si>
  <si>
    <t xml:space="preserve">Pick from the list.</t>
  </si>
  <si>
    <t xml:space="preserve">Course length (months)</t>
  </si>
  <si>
    <t xml:space="preserve">A part month counts as a full month.</t>
  </si>
  <si>
    <t xml:space="preserve">The day you'll apply</t>
  </si>
  <si>
    <t xml:space="preserve">UK: picks old or new amounts and the hold date.</t>
  </si>
  <si>
    <t xml:space="preserve">First-year tuition still owed (in the country's currency)</t>
  </si>
  <si>
    <t xml:space="preserve">UK: the unpaid amount on your CAS.</t>
  </si>
  <si>
    <t xml:space="preserve">Add the tuition to the money you show? (Auto = the country's rule)</t>
  </si>
  <si>
    <t xml:space="preserve">Auto</t>
  </si>
  <si>
    <t xml:space="preserve">Auto adds it for the UK only.</t>
  </si>
  <si>
    <t xml:space="preserve">Rent or deposit paid upfront (in the country's currency)</t>
  </si>
  <si>
    <t xml:space="preserve">Added to what you convert, not to the visa figure.</t>
  </si>
  <si>
    <t xml:space="preserve">Your bank's quote (₹ per £ or €)</t>
  </si>
  <si>
    <t xml:space="preserve">Leave 0 if you don't have one. Same currency as the country.</t>
  </si>
  <si>
    <t xml:space="preserve">Reference rate, ₹ per £</t>
  </si>
  <si>
    <t xml:space="preserve">FBIL, 19 Oct 2026 (shown on rbi.org.in). Type today's if you have it.</t>
  </si>
  <si>
    <t xml:space="preserve">Reference rate, ₹ per €</t>
  </si>
  <si>
    <t xml:space="preserve">ECB euro reference rate, 20 Oct 2026. Type today's if you have it.</t>
  </si>
  <si>
    <t xml:space="preserve">THE WORKING (formulas, don't type here)</t>
  </si>
  <si>
    <t xml:space="preserve">Country number (1 to 7)</t>
  </si>
  <si>
    <t xml:space="preserve">Currency</t>
  </si>
  <si>
    <t xml:space="preserve">Months, part months rounded up</t>
  </si>
  <si>
    <t xml:space="preserve">UK new amounts apply (1 = yes)</t>
  </si>
  <si>
    <t xml:space="preserve">Months counted</t>
  </si>
  <si>
    <t xml:space="preserve">Living-cost funds the rule asks for</t>
  </si>
  <si>
    <t xml:space="preserve">Tuition added (1 = yes)</t>
  </si>
  <si>
    <t xml:space="preserve">Tuition added</t>
  </si>
  <si>
    <t xml:space="preserve">MONEY TO SHOW (local currency)</t>
  </si>
  <si>
    <t xml:space="preserve">Reference rate used (₹ per unit)</t>
  </si>
  <si>
    <t xml:space="preserve">MONEY TO SHOW IN ₹ (reference rate)</t>
  </si>
  <si>
    <t xml:space="preserve">Plus rent upfront: total to convert (local currency)</t>
  </si>
  <si>
    <t xml:space="preserve">Total to convert in ₹ (reference rate)</t>
  </si>
  <si>
    <t xml:space="preserve">Total at your bank's quote (₹)</t>
  </si>
  <si>
    <t xml:space="preserve">WHAT THE BANK'S RATE COSTS YOU (₹)</t>
  </si>
  <si>
    <t xml:space="preserve">Bank markup over the reference rate</t>
  </si>
  <si>
    <t xml:space="preserve">WHAT A 1% MOVE IN THE RATE DOES (₹)</t>
  </si>
  <si>
    <t xml:space="preserve">UK: have the money in the account by</t>
  </si>
  <si>
    <t xml:space="preserve">UK: in the account by (yyyy-mm-dd)</t>
  </si>
  <si>
    <t xml:space="preserve">UK: the 28 days must end on or after</t>
  </si>
  <si>
    <t xml:space="preserve">Work limit, for context</t>
  </si>
  <si>
    <t xml:space="preserve">Figure status</t>
  </si>
  <si>
    <t xml:space="preserve">Our calculation. This newsletter is for education only. It is not investment, tax or legal advice and does not recommend any security or product. Do your own research or consult a registered professional.</t>
  </si>
  <si>
    <t xml:space="preserve">Proof-of-funds rules, one student, no dependants. Last verified 25 October 2026.</t>
  </si>
  <si>
    <t xml:space="preserve">Change a figure here only if the rule changes; every formula reads from this tab.</t>
  </si>
  <si>
    <t xml:space="preserve">Rule</t>
  </si>
  <si>
    <t xml:space="preserve">Value</t>
  </si>
  <si>
    <t xml:space="preserve">Official source</t>
  </si>
  <si>
    <t xml:space="preserve">UK London, a month, applications before 30 Nov 2026 (£)</t>
  </si>
  <si>
    <t xml:space="preserve">Appendix Student ST 12.3(a), checked 25 Oct 2026: https://www.gov.uk/guidance/immigration-rules/immigration-rules-appendix-student</t>
  </si>
  <si>
    <t xml:space="preserve">UK London, a month, applications on or after 30 Nov 2026 (£)</t>
  </si>
  <si>
    <t xml:space="preserve">HC 584, checked 25 Oct 2026: https://www.gov.uk/government/publications/statement-of-changes-to-the-immigration-rules-hc-584-3-september-2026/statement-of-changes-to-the-immigration-rules-hc-584-3-september-2026-accessible</t>
  </si>
  <si>
    <t xml:space="preserve">UK outside London, a month, before 30 Nov 2026 (£)</t>
  </si>
  <si>
    <t xml:space="preserve">Appendix Student ST 12.3(b), checked 25 Oct 2026: https://www.gov.uk/guidance/immigration-rules/immigration-rules-appendix-student</t>
  </si>
  <si>
    <t xml:space="preserve">UK outside London, a month, on or after 30 Nov 2026 (£)</t>
  </si>
  <si>
    <t xml:space="preserve">UK: most months counted</t>
  </si>
  <si>
    <t xml:space="preserve">Appendix Student ST 12.3, checked 25 Oct 2026: https://www.gov.uk/guidance/immigration-rules/immigration-rules-appendix-student</t>
  </si>
  <si>
    <t xml:space="preserve">UK: new amounts apply to applications made on or after</t>
  </si>
  <si>
    <t xml:space="preserve">UK: days in a row the money must be held</t>
  </si>
  <si>
    <t xml:space="preserve">GOV.UK Student visa: money, checked 25 Oct 2026: https://www.gov.uk/student-visa/money</t>
  </si>
  <si>
    <t xml:space="preserve">UK: the 28 days must end within this many days of applying</t>
  </si>
  <si>
    <t xml:space="preserve">Ireland, one-year course (€)</t>
  </si>
  <si>
    <t xml:space="preserve">Irish Immigration Service, from 30 Jun 2025, checked 25 Oct 2026: https://www.irishimmigration.ie/reminder-on-student-finance-requirements-from-30-june-2025/</t>
  </si>
  <si>
    <t xml:space="preserve">Netherlands, HBO or university, a month, 2026 (€)</t>
  </si>
  <si>
    <t xml:space="preserve">IND required amounts, valid 1 Jan to 31 Dec 2026, checked 25 Oct 2026: https://ind.nl/en/required-amounts-income-requirements</t>
  </si>
  <si>
    <t xml:space="preserve">Germany, blocked account (Sperrkonto), first year (€)</t>
  </si>
  <si>
    <t xml:space="preserve">German Missions in India, checked 25 Oct 2026: https://india.diplo.de/in-en/service/-/2552164</t>
  </si>
  <si>
    <t xml:space="preserve">Italy, a month of stay (€) [check the official page]</t>
  </si>
  <si>
    <t xml:space="preserve">Consulate General of Italy, Kolkata, 2026-27 checklist, checked 25 Oct 2026: https://conscalcutta.esteri.it/wp-content/uploads/2026/06/checklist-studio-2026-2027-2028-NEPAL.pdf</t>
  </si>
  <si>
    <t xml:space="preserve">Italy, a year (€) [check the official page]</t>
  </si>
  <si>
    <t xml:space="preserve">Same checklist: https://conscalcutta.esteri.it/wp-content/uploads/2026/06/checklist-studio-2026-2027-2028-NEPAL.pdf</t>
  </si>
  <si>
    <t xml:space="preserve">France, first-year student visa, a month (€)</t>
  </si>
  <si>
    <t xml:space="preserve">Service-Public.fr F2231 (page checked by them 1 Aug 2026), checked 25 Oct 2026: https://www.service-public.gouv.fr/particuliers/vosdroits/F2231</t>
  </si>
  <si>
    <t xml:space="preserve">Netherlands, Italy, France: most months counted in this sheet</t>
  </si>
  <si>
    <t xml:space="preserve">Our simplification: the first year</t>
  </si>
  <si>
    <t xml:space="preserve">UK: a part month counts as a full month; funds held 28 days in a row, ending no more than 31 days before you apply (https://www.gov.uk/student-visa/money). Applications made before 30 Nov 2026 use the old UK amounts (HC 584). Italy's figure is a consulate checklist figure: check the official page.</t>
  </si>
  <si>
    <t xml:space="preserve">Checked examples (v1.0, 25 October 2026): matched to calc.js, our calculation</t>
  </si>
  <si>
    <t xml:space="preserve">Case</t>
  </si>
  <si>
    <t xml:space="preserve">Money to show</t>
  </si>
  <si>
    <t xml:space="preserve">In ₹ (reference rate)</t>
  </si>
  <si>
    <t xml:space="preserve">Bank markup (₹)</t>
  </si>
  <si>
    <t xml:space="preserve">1% move (₹)</t>
  </si>
  <si>
    <t xml:space="preserve">London, 9 months, apply 30 Nov 2026, bank ₹129.00, £1 = ₹126.29</t>
  </si>
  <si>
    <t xml:space="preserve">£14,130</t>
  </si>
  <si>
    <t xml:space="preserve">17,84,478</t>
  </si>
  <si>
    <t xml:space="preserve">38,292</t>
  </si>
  <si>
    <t xml:space="preserve">17,845</t>
  </si>
  <si>
    <t xml:space="preserve">London, 9 months, apply 29 Nov 2026</t>
  </si>
  <si>
    <t xml:space="preserve">£13,761</t>
  </si>
  <si>
    <t xml:space="preserve">17,37,877</t>
  </si>
  <si>
    <t xml:space="preserve">17,379</t>
  </si>
  <si>
    <t xml:space="preserve">Outside London, 9 months, apply 30 Nov 2026</t>
  </si>
  <si>
    <t xml:space="preserve">£10,827</t>
  </si>
  <si>
    <t xml:space="preserve">13,67,342</t>
  </si>
  <si>
    <t xml:space="preserve">13,673</t>
  </si>
  <si>
    <t xml:space="preserve">Outside London, 9 months, apply 29 Nov 2026</t>
  </si>
  <si>
    <t xml:space="preserve">£10,539</t>
  </si>
  <si>
    <t xml:space="preserve">13,30,970</t>
  </si>
  <si>
    <t xml:space="preserve">13,310</t>
  </si>
  <si>
    <t xml:space="preserve">London, 3.2 months (counts as 4), £20,000 fees, £2,000 rent, apply 15 Dec 2026, bank ₹129.00</t>
  </si>
  <si>
    <t xml:space="preserve">£26,280</t>
  </si>
  <si>
    <t xml:space="preserve">33,18,901</t>
  </si>
  <si>
    <t xml:space="preserve">76,639</t>
  </si>
  <si>
    <t xml:space="preserve">35,715</t>
  </si>
  <si>
    <t xml:space="preserve">Ireland, fees €15,000 added (Yes), €1 = ₹106.4590</t>
  </si>
  <si>
    <t xml:space="preserve">€25,000</t>
  </si>
  <si>
    <t xml:space="preserve">26,61,475</t>
  </si>
  <si>
    <t xml:space="preserve">26,615</t>
  </si>
  <si>
    <t xml:space="preserve">Netherlands, 12 months</t>
  </si>
  <si>
    <t xml:space="preserve">€13,569.24</t>
  </si>
  <si>
    <t xml:space="preserve">14,44,568</t>
  </si>
  <si>
    <t xml:space="preserve">14,446</t>
  </si>
  <si>
    <t xml:space="preserve">Germany, 12 months, bank ₹109</t>
  </si>
  <si>
    <t xml:space="preserve">€11,904</t>
  </si>
  <si>
    <t xml:space="preserve">12,67,288</t>
  </si>
  <si>
    <t xml:space="preserve">30,248</t>
  </si>
  <si>
    <t xml:space="preserve">12,673</t>
  </si>
  <si>
    <t xml:space="preserve">Italy, 6 months (check the official page)</t>
  </si>
  <si>
    <t xml:space="preserve">€5,089.92</t>
  </si>
  <si>
    <t xml:space="preserve">5,41,868</t>
  </si>
  <si>
    <t xml:space="preserve">5,419</t>
  </si>
  <si>
    <t xml:space="preserve">France, 10 months, fees €5,000 left out (Auto)</t>
  </si>
  <si>
    <t xml:space="preserve">€8,775</t>
  </si>
  <si>
    <t xml:space="preserve">9,34,178</t>
  </si>
  <si>
    <t xml:space="preserve">9,342</t>
  </si>
</sst>
</file>

<file path=xl/styles.xml><?xml version="1.0" encoding="utf-8"?>
<styleSheet xmlns="http://schemas.openxmlformats.org/spreadsheetml/2006/main">
  <numFmts count="8">
    <numFmt numFmtId="164" formatCode="General"/>
    <numFmt numFmtId="165" formatCode="@"/>
    <numFmt numFmtId="166" formatCode="0"/>
    <numFmt numFmtId="167" formatCode="d\ mmm\ yyyy"/>
    <numFmt numFmtId="168" formatCode="#,##0"/>
    <numFmt numFmtId="169" formatCode="#,##0.00"/>
    <numFmt numFmtId="170" formatCode="0.0000"/>
    <numFmt numFmtId="171" formatCode="0.0%"/>
  </numFmts>
  <fonts count="27">
    <font>
      <sz val="11"/>
      <color theme="1"/>
      <name val="Calibri"/>
      <family val="2"/>
      <charset val="1"/>
    </font>
    <font>
      <sz val="10"/>
      <name val="Arial"/>
      <family val="0"/>
    </font>
    <font>
      <sz val="10"/>
      <name val="Arial"/>
      <family val="0"/>
    </font>
    <font>
      <sz val="10"/>
      <name val="Arial"/>
      <family val="0"/>
    </font>
    <font>
      <b val="true"/>
      <sz val="22"/>
      <color rgb="FF14213D"/>
      <name val="Arial"/>
      <family val="0"/>
      <charset val="1"/>
    </font>
    <font>
      <sz val="13"/>
      <color rgb="FF14213D"/>
      <name val="Arial"/>
      <family val="0"/>
      <charset val="1"/>
    </font>
    <font>
      <sz val="10"/>
      <color rgb="FF555555"/>
      <name val="Arial"/>
      <family val="0"/>
      <charset val="1"/>
    </font>
    <font>
      <i val="true"/>
      <sz val="13"/>
      <color rgb="FF0E7C7B"/>
      <name val="Arial"/>
      <family val="0"/>
      <charset val="1"/>
    </font>
    <font>
      <b val="true"/>
      <sz val="12"/>
      <color rgb="FFFF5D8F"/>
      <name val="Arial"/>
      <family val="0"/>
      <charset val="1"/>
    </font>
    <font>
      <sz val="11"/>
      <name val="Arial"/>
      <family val="0"/>
      <charset val="1"/>
    </font>
    <font>
      <b val="true"/>
      <sz val="12"/>
      <color rgb="FF14213D"/>
      <name val="Arial"/>
      <family val="0"/>
      <charset val="1"/>
    </font>
    <font>
      <b val="true"/>
      <u val="single"/>
      <sz val="12"/>
      <color rgb="FFFF5D8F"/>
      <name val="Arial"/>
      <family val="0"/>
      <charset val="1"/>
    </font>
    <font>
      <u val="single"/>
      <sz val="10"/>
      <color rgb="FF0E7C7B"/>
      <name val="Arial"/>
      <family val="0"/>
      <charset val="1"/>
    </font>
    <font>
      <sz val="9"/>
      <color rgb="FF555555"/>
      <name val="Arial"/>
      <family val="0"/>
      <charset val="1"/>
    </font>
    <font>
      <i val="true"/>
      <sz val="9"/>
      <color rgb="FF555555"/>
      <name val="Arial"/>
      <family val="0"/>
      <charset val="1"/>
    </font>
    <font>
      <b val="true"/>
      <sz val="13"/>
      <color rgb="FF14213D"/>
      <name val="Arial"/>
      <family val="0"/>
      <charset val="1"/>
    </font>
    <font>
      <sz val="11"/>
      <color rgb="FF222222"/>
      <name val="Arial"/>
      <family val="0"/>
      <charset val="1"/>
    </font>
    <font>
      <b val="true"/>
      <sz val="14"/>
      <color rgb="FF14213D"/>
      <name val="Arial"/>
      <family val="0"/>
      <charset val="1"/>
    </font>
    <font>
      <i val="true"/>
      <sz val="10"/>
      <name val="Arial"/>
      <family val="0"/>
      <charset val="1"/>
    </font>
    <font>
      <b val="true"/>
      <sz val="11"/>
      <color rgb="FFFF5D8F"/>
      <name val="Arial"/>
      <family val="0"/>
      <charset val="1"/>
    </font>
    <font>
      <b val="true"/>
      <sz val="11"/>
      <color rgb="FF0000FF"/>
      <name val="Arial"/>
      <family val="0"/>
      <charset val="1"/>
    </font>
    <font>
      <sz val="10"/>
      <name val="Arial"/>
      <family val="0"/>
      <charset val="1"/>
    </font>
    <font>
      <b val="true"/>
      <sz val="11"/>
      <color rgb="FF14213D"/>
      <name val="Arial"/>
      <family val="0"/>
      <charset val="1"/>
    </font>
    <font>
      <i val="true"/>
      <sz val="9"/>
      <name val="Arial"/>
      <family val="0"/>
      <charset val="1"/>
    </font>
    <font>
      <b val="true"/>
      <sz val="11"/>
      <color rgb="FFFFFFFF"/>
      <name val="Arial"/>
      <family val="0"/>
      <charset val="1"/>
    </font>
    <font>
      <sz val="11"/>
      <color rgb="FF0000FF"/>
      <name val="Arial"/>
      <family val="0"/>
      <charset val="1"/>
    </font>
    <font>
      <sz val="9"/>
      <name val="Arial"/>
      <family val="0"/>
      <charset val="1"/>
    </font>
  </fonts>
  <fills count="7">
    <fill>
      <patternFill patternType="none"/>
    </fill>
    <fill>
      <patternFill patternType="gray125"/>
    </fill>
    <fill>
      <patternFill patternType="solid">
        <fgColor rgb="FF0E7C7B"/>
        <bgColor rgb="FF008080"/>
      </patternFill>
    </fill>
    <fill>
      <patternFill patternType="solid">
        <fgColor rgb="FFFBF7EF"/>
        <bgColor rgb="FFFFFFFF"/>
      </patternFill>
    </fill>
    <fill>
      <patternFill patternType="solid">
        <fgColor rgb="FFFFF2B3"/>
        <bgColor rgb="FFFFFF99"/>
      </patternFill>
    </fill>
    <fill>
      <patternFill patternType="solid">
        <fgColor rgb="FFD5ECEB"/>
        <bgColor rgb="FFCCFFCC"/>
      </patternFill>
    </fill>
    <fill>
      <patternFill patternType="solid">
        <fgColor rgb="FF14213D"/>
        <bgColor rgb="FF222222"/>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20" fillId="4"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20" fillId="4" borderId="0" xfId="0" applyFont="true" applyBorder="false" applyAlignment="false" applyProtection="false">
      <alignment horizontal="general" vertical="bottom" textRotation="0" wrapText="false" indent="0" shrinkToFit="false"/>
      <protection locked="true" hidden="false"/>
    </xf>
    <xf numFmtId="167" fontId="20" fillId="4" borderId="0" xfId="0" applyFont="true" applyBorder="false" applyAlignment="false" applyProtection="false">
      <alignment horizontal="general" vertical="bottom" textRotation="0" wrapText="false" indent="0" shrinkToFit="false"/>
      <protection locked="true" hidden="false"/>
    </xf>
    <xf numFmtId="168" fontId="20" fillId="4" borderId="0" xfId="0" applyFont="true" applyBorder="false" applyAlignment="false" applyProtection="false">
      <alignment horizontal="general" vertical="bottom" textRotation="0" wrapText="false" indent="0" shrinkToFit="false"/>
      <protection locked="true" hidden="false"/>
    </xf>
    <xf numFmtId="169" fontId="20" fillId="4" borderId="0" xfId="0" applyFont="true" applyBorder="false" applyAlignment="false" applyProtection="false">
      <alignment horizontal="general" vertical="bottom" textRotation="0" wrapText="false" indent="0" shrinkToFit="false"/>
      <protection locked="true" hidden="false"/>
    </xf>
    <xf numFmtId="170" fontId="20" fillId="4"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6" fontId="21" fillId="0" borderId="0" xfId="0" applyFont="true" applyBorder="false" applyAlignment="false" applyProtection="false">
      <alignment horizontal="general" vertical="bottom" textRotation="0" wrapText="false" indent="0" shrinkToFit="false"/>
      <protection locked="true" hidden="false"/>
    </xf>
    <xf numFmtId="165" fontId="21" fillId="0" borderId="0" xfId="0" applyFont="true" applyBorder="false" applyAlignment="false" applyProtection="false">
      <alignment horizontal="general" vertical="bottom" textRotation="0" wrapText="false" indent="0" shrinkToFit="false"/>
      <protection locked="true" hidden="false"/>
    </xf>
    <xf numFmtId="169"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9" fontId="10" fillId="5" borderId="0" xfId="0" applyFont="true" applyBorder="false" applyAlignment="false" applyProtection="false">
      <alignment horizontal="general" vertical="bottom" textRotation="0" wrapText="false" indent="0" shrinkToFit="false"/>
      <protection locked="true" hidden="false"/>
    </xf>
    <xf numFmtId="170" fontId="21" fillId="0" borderId="0" xfId="0" applyFont="true" applyBorder="false" applyAlignment="false" applyProtection="false">
      <alignment horizontal="general" vertical="bottom" textRotation="0" wrapText="false" indent="0" shrinkToFit="false"/>
      <protection locked="true" hidden="false"/>
    </xf>
    <xf numFmtId="168" fontId="10" fillId="5" borderId="0" xfId="0" applyFont="true" applyBorder="false" applyAlignment="false" applyProtection="false">
      <alignment horizontal="general" vertical="bottom" textRotation="0" wrapText="false" indent="0" shrinkToFit="false"/>
      <protection locked="true" hidden="false"/>
    </xf>
    <xf numFmtId="168" fontId="21" fillId="0" borderId="0" xfId="0" applyFont="true" applyBorder="false" applyAlignment="false" applyProtection="false">
      <alignment horizontal="general" vertical="bottom" textRotation="0" wrapText="false" indent="0" shrinkToFit="false"/>
      <protection locked="true" hidden="false"/>
    </xf>
    <xf numFmtId="171" fontId="21" fillId="0" borderId="0" xfId="0" applyFont="true" applyBorder="false" applyAlignment="false" applyProtection="false">
      <alignment horizontal="general" vertical="bottom" textRotation="0" wrapText="false" indent="0" shrinkToFit="false"/>
      <protection locked="true" hidden="false"/>
    </xf>
    <xf numFmtId="167" fontId="10" fillId="5" borderId="0" xfId="0" applyFont="true" applyBorder="false" applyAlignment="false" applyProtection="false">
      <alignment horizontal="general" vertical="bottom" textRotation="0" wrapText="false" indent="0" shrinkToFit="false"/>
      <protection locked="true" hidden="false"/>
    </xf>
    <xf numFmtId="167" fontId="21" fillId="0"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24" fillId="6" borderId="0" xfId="0" applyFont="true" applyBorder="false" applyAlignment="false" applyProtection="false">
      <alignment horizontal="general" vertical="bottom" textRotation="0" wrapText="false" indent="0" shrinkToFit="false"/>
      <protection locked="true" hidden="false"/>
    </xf>
    <xf numFmtId="168" fontId="25"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6" fontId="25" fillId="0" borderId="0" xfId="0" applyFont="true" applyBorder="false" applyAlignment="false" applyProtection="false">
      <alignment horizontal="general" vertical="bottom" textRotation="0" wrapText="false" indent="0" shrinkToFit="false"/>
      <protection locked="true" hidden="false"/>
    </xf>
    <xf numFmtId="167" fontId="25" fillId="0" borderId="0" xfId="0" applyFont="true" applyBorder="false" applyAlignment="false" applyProtection="false">
      <alignment horizontal="general" vertical="bottom" textRotation="0" wrapText="false" indent="0" shrinkToFit="false"/>
      <protection locked="true" hidden="false"/>
    </xf>
    <xf numFmtId="169" fontId="2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C7B"/>
      <rgbColor rgb="FFC0C0C0"/>
      <rgbColor rgb="FF808080"/>
      <rgbColor rgb="FF9999FF"/>
      <rgbColor rgb="FF993366"/>
      <rgbColor rgb="FFFFF2B3"/>
      <rgbColor rgb="FFD5ECEB"/>
      <rgbColor rgb="FF660066"/>
      <rgbColor rgb="FFFF5D8F"/>
      <rgbColor rgb="FF0066CC"/>
      <rgbColor rgb="FFCCCCFF"/>
      <rgbColor rgb="FF000080"/>
      <rgbColor rgb="FFFF00FF"/>
      <rgbColor rgb="FFFFFF00"/>
      <rgbColor rgb="FF00FFFF"/>
      <rgbColor rgb="FF800080"/>
      <rgbColor rgb="FF800000"/>
      <rgbColor rgb="FF008080"/>
      <rgbColor rgb="FF0000FF"/>
      <rgbColor rgb="FF00CCFF"/>
      <rgbColor rgb="FFFBF7E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4213D"/>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2857320</xdr:colOff>
      <xdr:row>5</xdr:row>
      <xdr:rowOff>37800</xdr:rowOff>
    </xdr:to>
    <xdr:pic>
      <xdr:nvPicPr>
        <xdr:cNvPr id="1" name="Image 1" descr="Picture"/>
        <xdr:cNvPicPr/>
      </xdr:nvPicPr>
      <xdr:blipFill>
        <a:blip r:embed="rId1"/>
        <a:stretch/>
      </xdr:blipFill>
      <xdr:spPr>
        <a:xfrm>
          <a:off x="211320" y="190440"/>
          <a:ext cx="2857320" cy="7999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hillartheory.com/" TargetMode="External"/><Relationship Id="rId2" Type="http://schemas.openxmlformats.org/officeDocument/2006/relationships/hyperlink" Target="https://chillartheory.com/tools/student-proof-of-funds-planner/"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110"/>
  </cols>
  <sheetData>
    <row r="1" customFormat="false" ht="15" hidden="false" customHeight="false" outlineLevel="0" collapsed="false">
      <c r="A1" s="1"/>
      <c r="B1" s="1"/>
      <c r="C1" s="1"/>
      <c r="D1" s="1"/>
      <c r="E1" s="1"/>
      <c r="F1" s="1"/>
      <c r="G1" s="1"/>
      <c r="H1" s="1"/>
      <c r="I1" s="1"/>
      <c r="J1" s="1"/>
    </row>
    <row r="2" customFormat="false" ht="15" hidden="false" customHeight="false" outlineLevel="0" collapsed="false">
      <c r="A2" s="1"/>
      <c r="B2" s="1"/>
      <c r="C2" s="1"/>
      <c r="D2" s="1"/>
      <c r="E2" s="1"/>
      <c r="F2" s="1"/>
      <c r="G2" s="1"/>
      <c r="H2" s="1"/>
      <c r="I2" s="1"/>
      <c r="J2" s="1"/>
    </row>
    <row r="3" customFormat="false" ht="15" hidden="false" customHeight="false" outlineLevel="0" collapsed="false">
      <c r="A3" s="1"/>
      <c r="B3" s="1"/>
      <c r="C3" s="1"/>
      <c r="D3" s="1"/>
      <c r="E3" s="1"/>
      <c r="F3" s="1"/>
      <c r="G3" s="1"/>
      <c r="H3" s="1"/>
      <c r="I3" s="1"/>
      <c r="J3" s="1"/>
    </row>
    <row r="4" customFormat="false" ht="15" hidden="false" customHeight="false" outlineLevel="0" collapsed="false">
      <c r="A4" s="1"/>
      <c r="B4" s="1"/>
      <c r="C4" s="1"/>
      <c r="D4" s="1"/>
      <c r="E4" s="1"/>
      <c r="F4" s="1"/>
      <c r="G4" s="1"/>
      <c r="H4" s="1"/>
      <c r="I4" s="1"/>
      <c r="J4" s="1"/>
    </row>
    <row r="5" customFormat="false" ht="15" hidden="false" customHeight="false" outlineLevel="0" collapsed="false">
      <c r="A5" s="1"/>
      <c r="B5" s="1"/>
      <c r="C5" s="1"/>
      <c r="D5" s="1"/>
      <c r="E5" s="1"/>
      <c r="F5" s="1"/>
      <c r="G5" s="1"/>
      <c r="H5" s="1"/>
      <c r="I5" s="1"/>
      <c r="J5" s="1"/>
    </row>
    <row r="6" customFormat="false" ht="15" hidden="false" customHeight="false" outlineLevel="0" collapsed="false">
      <c r="A6" s="1"/>
      <c r="B6" s="1"/>
      <c r="C6" s="1"/>
      <c r="D6" s="1"/>
      <c r="E6" s="1"/>
      <c r="F6" s="1"/>
      <c r="G6" s="1"/>
      <c r="H6" s="1"/>
      <c r="I6" s="1"/>
      <c r="J6" s="1"/>
    </row>
    <row r="7" customFormat="false" ht="15" hidden="false" customHeight="false" outlineLevel="0" collapsed="false">
      <c r="A7" s="1"/>
      <c r="B7" s="1"/>
      <c r="C7" s="1"/>
      <c r="D7" s="1"/>
      <c r="E7" s="1"/>
      <c r="F7" s="1"/>
      <c r="G7" s="1"/>
      <c r="H7" s="1"/>
      <c r="I7" s="1"/>
      <c r="J7" s="1"/>
    </row>
    <row r="8" customFormat="false" ht="15" hidden="false" customHeight="false" outlineLevel="0" collapsed="false">
      <c r="A8" s="1"/>
      <c r="B8" s="1"/>
      <c r="C8" s="1"/>
      <c r="D8" s="1"/>
      <c r="E8" s="1"/>
      <c r="F8" s="1"/>
      <c r="G8" s="1"/>
      <c r="H8" s="1"/>
      <c r="I8" s="1"/>
      <c r="J8" s="1"/>
    </row>
    <row r="9" customFormat="false" ht="15" hidden="false" customHeight="false" outlineLevel="0" collapsed="false">
      <c r="A9" s="2"/>
      <c r="B9" s="2"/>
      <c r="C9" s="2"/>
      <c r="D9" s="2"/>
      <c r="E9" s="2"/>
      <c r="F9" s="2"/>
      <c r="G9" s="2"/>
      <c r="H9" s="2"/>
      <c r="I9" s="2"/>
      <c r="J9" s="2"/>
    </row>
    <row r="10" customFormat="false" ht="26.8" hidden="false" customHeight="false" outlineLevel="0" collapsed="false">
      <c r="A10" s="2"/>
      <c r="B10" s="3" t="s">
        <v>0</v>
      </c>
      <c r="C10" s="2"/>
      <c r="D10" s="2"/>
      <c r="E10" s="2"/>
      <c r="F10" s="2"/>
      <c r="G10" s="2"/>
      <c r="H10" s="2"/>
      <c r="I10" s="2"/>
      <c r="J10" s="2"/>
    </row>
    <row r="11" customFormat="false" ht="16.15" hidden="false" customHeight="false" outlineLevel="0" collapsed="false">
      <c r="A11" s="2"/>
      <c r="B11" s="4" t="s">
        <v>1</v>
      </c>
      <c r="C11" s="2"/>
      <c r="D11" s="2"/>
      <c r="E11" s="2"/>
      <c r="F11" s="2"/>
      <c r="G11" s="2"/>
      <c r="H11" s="2"/>
      <c r="I11" s="2"/>
      <c r="J11" s="2"/>
    </row>
    <row r="12" customFormat="false" ht="15" hidden="false" customHeight="false" outlineLevel="0" collapsed="false">
      <c r="A12" s="2"/>
      <c r="B12" s="5" t="s">
        <v>2</v>
      </c>
      <c r="C12" s="2"/>
      <c r="D12" s="2"/>
      <c r="E12" s="2"/>
      <c r="F12" s="2"/>
      <c r="G12" s="2"/>
      <c r="H12" s="2"/>
      <c r="I12" s="2"/>
      <c r="J12" s="2"/>
    </row>
    <row r="13" customFormat="false" ht="15" hidden="false" customHeight="false" outlineLevel="0" collapsed="false">
      <c r="A13" s="2"/>
      <c r="B13" s="2"/>
      <c r="C13" s="2"/>
      <c r="D13" s="2"/>
      <c r="E13" s="2"/>
      <c r="F13" s="2"/>
      <c r="G13" s="2"/>
      <c r="H13" s="2"/>
      <c r="I13" s="2"/>
      <c r="J13" s="2"/>
    </row>
    <row r="14" customFormat="false" ht="16.15" hidden="false" customHeight="false" outlineLevel="0" collapsed="false">
      <c r="A14" s="2"/>
      <c r="B14" s="6" t="s">
        <v>3</v>
      </c>
      <c r="C14" s="2"/>
      <c r="D14" s="2"/>
      <c r="E14" s="2"/>
      <c r="F14" s="2"/>
      <c r="G14" s="2"/>
      <c r="H14" s="2"/>
      <c r="I14" s="2"/>
      <c r="J14" s="2"/>
    </row>
    <row r="15" customFormat="false" ht="15" hidden="false" customHeight="false" outlineLevel="0" collapsed="false">
      <c r="A15" s="2"/>
      <c r="B15" s="2"/>
      <c r="C15" s="2"/>
      <c r="D15" s="2"/>
      <c r="E15" s="2"/>
      <c r="F15" s="2"/>
      <c r="G15" s="2"/>
      <c r="H15" s="2"/>
      <c r="I15" s="2"/>
      <c r="J15" s="2"/>
    </row>
    <row r="16" customFormat="false" ht="15" hidden="false" customHeight="false" outlineLevel="0" collapsed="false">
      <c r="A16" s="2"/>
      <c r="B16" s="7" t="s">
        <v>4</v>
      </c>
      <c r="C16" s="2"/>
      <c r="D16" s="2"/>
      <c r="E16" s="2"/>
      <c r="F16" s="2"/>
      <c r="G16" s="2"/>
      <c r="H16" s="2"/>
      <c r="I16" s="2"/>
      <c r="J16" s="2"/>
    </row>
    <row r="17" customFormat="false" ht="15" hidden="false" customHeight="false" outlineLevel="0" collapsed="false">
      <c r="A17" s="2"/>
      <c r="B17" s="8" t="s">
        <v>5</v>
      </c>
      <c r="C17" s="2"/>
      <c r="D17" s="2"/>
      <c r="E17" s="2"/>
      <c r="F17" s="2"/>
      <c r="G17" s="2"/>
      <c r="H17" s="2"/>
      <c r="I17" s="2"/>
      <c r="J17" s="2"/>
    </row>
    <row r="18" customFormat="false" ht="15" hidden="false" customHeight="false" outlineLevel="0" collapsed="false">
      <c r="A18" s="2"/>
      <c r="B18" s="8" t="s">
        <v>6</v>
      </c>
      <c r="C18" s="2"/>
      <c r="D18" s="2"/>
      <c r="E18" s="2"/>
      <c r="F18" s="2"/>
      <c r="G18" s="2"/>
      <c r="H18" s="2"/>
      <c r="I18" s="2"/>
      <c r="J18" s="2"/>
    </row>
    <row r="19" customFormat="false" ht="15" hidden="false" customHeight="false" outlineLevel="0" collapsed="false">
      <c r="A19" s="2"/>
      <c r="B19" s="8" t="s">
        <v>7</v>
      </c>
      <c r="C19" s="2"/>
      <c r="D19" s="2"/>
      <c r="E19" s="2"/>
      <c r="F19" s="2"/>
      <c r="G19" s="2"/>
      <c r="H19" s="2"/>
      <c r="I19" s="2"/>
      <c r="J19" s="2"/>
    </row>
    <row r="20" customFormat="false" ht="15" hidden="false" customHeight="false" outlineLevel="0" collapsed="false">
      <c r="A20" s="2"/>
      <c r="B20" s="2"/>
      <c r="C20" s="2"/>
      <c r="D20" s="2"/>
      <c r="E20" s="2"/>
      <c r="F20" s="2"/>
      <c r="G20" s="2"/>
      <c r="H20" s="2"/>
      <c r="I20" s="2"/>
      <c r="J20" s="2"/>
    </row>
    <row r="21" customFormat="false" ht="15" hidden="false" customHeight="false" outlineLevel="0" collapsed="false">
      <c r="A21" s="2"/>
      <c r="B21" s="9" t="s">
        <v>8</v>
      </c>
      <c r="C21" s="2"/>
      <c r="D21" s="2"/>
      <c r="E21" s="2"/>
      <c r="F21" s="2"/>
      <c r="G21" s="2"/>
      <c r="H21" s="2"/>
      <c r="I21" s="2"/>
      <c r="J21" s="2"/>
    </row>
    <row r="22" customFormat="false" ht="15" hidden="false" customHeight="false" outlineLevel="0" collapsed="false">
      <c r="A22" s="2"/>
      <c r="B22" s="10" t="s">
        <v>9</v>
      </c>
      <c r="C22" s="2"/>
      <c r="D22" s="2"/>
      <c r="E22" s="2"/>
      <c r="F22" s="2"/>
      <c r="G22" s="2"/>
      <c r="H22" s="2"/>
      <c r="I22" s="2"/>
      <c r="J22" s="2"/>
    </row>
    <row r="23" customFormat="false" ht="15" hidden="false" customHeight="false" outlineLevel="0" collapsed="false">
      <c r="A23" s="2"/>
      <c r="B23" s="11" t="s">
        <v>10</v>
      </c>
      <c r="C23" s="2"/>
      <c r="D23" s="2"/>
      <c r="E23" s="2"/>
      <c r="F23" s="2"/>
      <c r="G23" s="2"/>
      <c r="H23" s="2"/>
      <c r="I23" s="2"/>
      <c r="J23" s="2"/>
    </row>
    <row r="24" customFormat="false" ht="15" hidden="false" customHeight="false" outlineLevel="0" collapsed="false">
      <c r="A24" s="2"/>
      <c r="B24" s="2"/>
      <c r="C24" s="2"/>
      <c r="D24" s="2"/>
      <c r="E24" s="2"/>
      <c r="F24" s="2"/>
      <c r="G24" s="2"/>
      <c r="H24" s="2"/>
      <c r="I24" s="2"/>
      <c r="J24" s="2"/>
    </row>
    <row r="25" customFormat="false" ht="15" hidden="false" customHeight="false" outlineLevel="0" collapsed="false">
      <c r="A25" s="2"/>
      <c r="B25" s="12" t="s">
        <v>11</v>
      </c>
      <c r="C25" s="2"/>
      <c r="D25" s="2"/>
      <c r="E25" s="2"/>
      <c r="F25" s="2"/>
      <c r="G25" s="2"/>
      <c r="H25" s="2"/>
      <c r="I25" s="2"/>
      <c r="J25" s="2"/>
    </row>
    <row r="26" customFormat="false" ht="15" hidden="false" customHeight="false" outlineLevel="0" collapsed="false">
      <c r="A26" s="2"/>
      <c r="B26" s="13" t="s">
        <v>12</v>
      </c>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row r="31" customFormat="false" ht="15" hidden="false" customHeight="false" outlineLevel="0" collapsed="false">
      <c r="A31" s="2"/>
      <c r="B31" s="2"/>
      <c r="C31" s="2"/>
      <c r="D31" s="2"/>
      <c r="E31" s="2"/>
      <c r="F31" s="2"/>
      <c r="G31" s="2"/>
      <c r="H31" s="2"/>
      <c r="I31" s="2"/>
      <c r="J31" s="2"/>
    </row>
    <row r="32" customFormat="false" ht="15" hidden="false" customHeight="false" outlineLevel="0" collapsed="false">
      <c r="A32" s="2"/>
      <c r="B32" s="2"/>
      <c r="C32" s="2"/>
      <c r="D32" s="2"/>
      <c r="E32" s="2"/>
      <c r="F32" s="2"/>
      <c r="G32" s="2"/>
      <c r="H32" s="2"/>
      <c r="I32" s="2"/>
      <c r="J32" s="2"/>
    </row>
    <row r="33" customFormat="false" ht="15" hidden="false" customHeight="false" outlineLevel="0" collapsed="false">
      <c r="A33" s="2"/>
      <c r="B33" s="2"/>
      <c r="C33" s="2"/>
      <c r="D33" s="2"/>
      <c r="E33" s="2"/>
      <c r="F33" s="2"/>
      <c r="G33" s="2"/>
      <c r="H33" s="2"/>
      <c r="I33" s="2"/>
      <c r="J33" s="2"/>
    </row>
    <row r="34" customFormat="false" ht="15" hidden="false" customHeight="false" outlineLevel="0" collapsed="false">
      <c r="A34" s="2"/>
      <c r="B34" s="2"/>
      <c r="C34" s="2"/>
      <c r="D34" s="2"/>
      <c r="E34" s="2"/>
      <c r="F34" s="2"/>
      <c r="G34" s="2"/>
      <c r="H34" s="2"/>
      <c r="I34" s="2"/>
      <c r="J34" s="2"/>
    </row>
    <row r="35" customFormat="false" ht="15" hidden="false" customHeight="false" outlineLevel="0" collapsed="false">
      <c r="A35" s="2"/>
      <c r="B35" s="2"/>
      <c r="C35" s="2"/>
      <c r="D35" s="2"/>
      <c r="E35" s="2"/>
      <c r="F35" s="2"/>
      <c r="G35" s="2"/>
      <c r="H35" s="2"/>
      <c r="I35" s="2"/>
      <c r="J35" s="2"/>
    </row>
    <row r="36" customFormat="false" ht="15" hidden="false" customHeight="false" outlineLevel="0" collapsed="false">
      <c r="A36" s="2"/>
      <c r="B36" s="2"/>
      <c r="C36" s="2"/>
      <c r="D36" s="2"/>
      <c r="E36" s="2"/>
      <c r="F36" s="2"/>
      <c r="G36" s="2"/>
      <c r="H36" s="2"/>
      <c r="I36" s="2"/>
      <c r="J36" s="2"/>
    </row>
    <row r="37" customFormat="false" ht="15" hidden="false" customHeight="false" outlineLevel="0" collapsed="false">
      <c r="A37" s="2"/>
      <c r="B37" s="2"/>
      <c r="C37" s="2"/>
      <c r="D37" s="2"/>
      <c r="E37" s="2"/>
      <c r="F37" s="2"/>
      <c r="G37" s="2"/>
      <c r="H37" s="2"/>
      <c r="I37" s="2"/>
      <c r="J37" s="2"/>
    </row>
    <row r="38" customFormat="false" ht="15" hidden="false" customHeight="false" outlineLevel="0" collapsed="false">
      <c r="A38" s="2"/>
      <c r="B38" s="2"/>
      <c r="C38" s="2"/>
      <c r="D38" s="2"/>
      <c r="E38" s="2"/>
      <c r="F38" s="2"/>
      <c r="G38" s="2"/>
      <c r="H38" s="2"/>
      <c r="I38" s="2"/>
      <c r="J38" s="2"/>
    </row>
    <row r="39" customFormat="false" ht="15" hidden="false" customHeight="false" outlineLevel="0" collapsed="false">
      <c r="A39" s="2"/>
      <c r="B39" s="2"/>
      <c r="C39" s="2"/>
      <c r="D39" s="2"/>
      <c r="E39" s="2"/>
      <c r="F39" s="2"/>
      <c r="G39" s="2"/>
      <c r="H39" s="2"/>
      <c r="I39" s="2"/>
      <c r="J39" s="2"/>
    </row>
  </sheetData>
  <hyperlinks>
    <hyperlink ref="B22" r:id="rId1" location="subscribe?utm_source=sheet&amp;utm_medium=download&amp;utm_campaign=tool-student-proof-of-funds-planner" display="Subscribe free at chillartheory.com"/>
    <hyperlink ref="B23" r:id="rId2" display="The live tool: https://chillartheory.com/tools/student-proof-of-funds-planner/"/>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20"/>
  </cols>
  <sheetData>
    <row r="1" customFormat="false" ht="16.15" hidden="false" customHeight="false" outlineLevel="0" collapsed="false">
      <c r="A1" s="14" t="s">
        <v>13</v>
      </c>
    </row>
    <row r="2" customFormat="false" ht="15" hidden="false" customHeight="false" outlineLevel="0" collapsed="false">
      <c r="A2" s="15"/>
    </row>
    <row r="3" customFormat="false" ht="15" hidden="false" customHeight="false" outlineLevel="0" collapsed="false">
      <c r="A3" s="15" t="s">
        <v>14</v>
      </c>
    </row>
    <row r="4" customFormat="false" ht="15" hidden="false" customHeight="false" outlineLevel="0" collapsed="false">
      <c r="A4" s="15" t="s">
        <v>15</v>
      </c>
    </row>
    <row r="5" customFormat="false" ht="15" hidden="false" customHeight="false" outlineLevel="0" collapsed="false">
      <c r="A5" s="15" t="s">
        <v>16</v>
      </c>
    </row>
    <row r="6" customFormat="false" ht="26.85" hidden="false" customHeight="false" outlineLevel="0" collapsed="false">
      <c r="A6" s="15" t="s">
        <v>17</v>
      </c>
    </row>
    <row r="7" customFormat="false" ht="26.85" hidden="false" customHeight="false" outlineLevel="0" collapsed="false">
      <c r="A7" s="15" t="s">
        <v>18</v>
      </c>
    </row>
    <row r="8" customFormat="false" ht="15" hidden="false" customHeight="false" outlineLevel="0" collapsed="false">
      <c r="A8" s="15" t="s">
        <v>19</v>
      </c>
    </row>
    <row r="9" customFormat="false" ht="15" hidden="false" customHeight="false" outlineLevel="0" collapsed="false">
      <c r="A9" s="15"/>
    </row>
    <row r="10" customFormat="false" ht="16.15" hidden="false" customHeight="false" outlineLevel="0" collapsed="false">
      <c r="A10" s="14" t="s">
        <v>20</v>
      </c>
    </row>
    <row r="11" customFormat="false" ht="26.85" hidden="false" customHeight="false" outlineLevel="0" collapsed="false">
      <c r="A11" s="15" t="s">
        <v>21</v>
      </c>
    </row>
    <row r="12" customFormat="false" ht="15" hidden="false" customHeight="false" outlineLevel="0" collapsed="false">
      <c r="A12" s="15"/>
    </row>
    <row r="13" customFormat="false" ht="39.55" hidden="false" customHeight="false" outlineLevel="0" collapsed="false">
      <c r="A13" s="15" t="s">
        <v>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72"/>
    <col collapsed="false" customWidth="true" hidden="false" outlineLevel="0" max="2" min="2" style="0" width="22"/>
    <col collapsed="false" customWidth="true" hidden="false" outlineLevel="0" max="3" min="3" style="0" width="70"/>
  </cols>
  <sheetData>
    <row r="1" customFormat="false" ht="17.35" hidden="false" customHeight="false" outlineLevel="0" collapsed="false">
      <c r="A1" s="16" t="s">
        <v>0</v>
      </c>
    </row>
    <row r="2" customFormat="false" ht="15" hidden="false" customHeight="false" outlineLevel="0" collapsed="false">
      <c r="A2" s="17" t="s">
        <v>23</v>
      </c>
    </row>
    <row r="4" customFormat="false" ht="15" hidden="false" customHeight="false" outlineLevel="0" collapsed="false">
      <c r="A4" s="18" t="s">
        <v>24</v>
      </c>
    </row>
    <row r="5" customFormat="false" ht="15" hidden="false" customHeight="false" outlineLevel="0" collapsed="false">
      <c r="A5" s="19" t="s">
        <v>25</v>
      </c>
      <c r="B5" s="20" t="s">
        <v>26</v>
      </c>
      <c r="C5" s="21" t="s">
        <v>27</v>
      </c>
    </row>
    <row r="6" customFormat="false" ht="15" hidden="false" customHeight="false" outlineLevel="0" collapsed="false">
      <c r="A6" s="19" t="s">
        <v>28</v>
      </c>
      <c r="B6" s="22" t="n">
        <v>9</v>
      </c>
      <c r="C6" s="21" t="s">
        <v>29</v>
      </c>
    </row>
    <row r="7" customFormat="false" ht="15" hidden="false" customHeight="false" outlineLevel="0" collapsed="false">
      <c r="A7" s="19" t="s">
        <v>30</v>
      </c>
      <c r="B7" s="23" t="n">
        <v>46356</v>
      </c>
      <c r="C7" s="21" t="s">
        <v>31</v>
      </c>
    </row>
    <row r="8" customFormat="false" ht="15" hidden="false" customHeight="false" outlineLevel="0" collapsed="false">
      <c r="A8" s="19" t="s">
        <v>32</v>
      </c>
      <c r="B8" s="24" t="n">
        <v>0</v>
      </c>
      <c r="C8" s="21" t="s">
        <v>33</v>
      </c>
    </row>
    <row r="9" customFormat="false" ht="15" hidden="false" customHeight="false" outlineLevel="0" collapsed="false">
      <c r="A9" s="19" t="s">
        <v>34</v>
      </c>
      <c r="B9" s="20" t="s">
        <v>35</v>
      </c>
      <c r="C9" s="21" t="s">
        <v>36</v>
      </c>
    </row>
    <row r="10" customFormat="false" ht="15" hidden="false" customHeight="false" outlineLevel="0" collapsed="false">
      <c r="A10" s="19" t="s">
        <v>37</v>
      </c>
      <c r="B10" s="24" t="n">
        <v>0</v>
      </c>
      <c r="C10" s="21" t="s">
        <v>38</v>
      </c>
    </row>
    <row r="11" customFormat="false" ht="15" hidden="false" customHeight="false" outlineLevel="0" collapsed="false">
      <c r="A11" s="19" t="s">
        <v>39</v>
      </c>
      <c r="B11" s="25" t="n">
        <v>129</v>
      </c>
      <c r="C11" s="21" t="s">
        <v>40</v>
      </c>
    </row>
    <row r="12" customFormat="false" ht="15" hidden="false" customHeight="false" outlineLevel="0" collapsed="false">
      <c r="A12" s="19" t="s">
        <v>41</v>
      </c>
      <c r="B12" s="26" t="n">
        <v>126.29</v>
      </c>
      <c r="C12" s="21" t="s">
        <v>42</v>
      </c>
    </row>
    <row r="13" customFormat="false" ht="15" hidden="false" customHeight="false" outlineLevel="0" collapsed="false">
      <c r="A13" s="19" t="s">
        <v>43</v>
      </c>
      <c r="B13" s="26" t="n">
        <v>106.459</v>
      </c>
      <c r="C13" s="21" t="s">
        <v>44</v>
      </c>
    </row>
    <row r="15" customFormat="false" ht="15" hidden="false" customHeight="false" outlineLevel="0" collapsed="false">
      <c r="A15" s="18" t="s">
        <v>45</v>
      </c>
    </row>
    <row r="16" customFormat="false" ht="15" hidden="false" customHeight="false" outlineLevel="0" collapsed="false">
      <c r="A16" s="27" t="s">
        <v>46</v>
      </c>
      <c r="B16" s="28" t="n">
        <f aca="false">MATCH($B$5,{"UK London","UK outside London","Ireland","Netherlands","Germany","Italy","France"},0)</f>
        <v>1</v>
      </c>
    </row>
    <row r="17" customFormat="false" ht="15" hidden="false" customHeight="false" outlineLevel="0" collapsed="false">
      <c r="A17" s="27" t="s">
        <v>47</v>
      </c>
      <c r="B17" s="29" t="str">
        <f aca="false">IF($B$16&lt;=2,"GBP","EUR")</f>
        <v>GBP</v>
      </c>
    </row>
    <row r="18" customFormat="false" ht="15" hidden="false" customHeight="false" outlineLevel="0" collapsed="false">
      <c r="A18" s="27" t="s">
        <v>48</v>
      </c>
      <c r="B18" s="28" t="n">
        <f aca="false">ROUNDUP($B$6,0)</f>
        <v>9</v>
      </c>
    </row>
    <row r="19" customFormat="false" ht="15" hidden="false" customHeight="false" outlineLevel="0" collapsed="false">
      <c r="A19" s="27" t="s">
        <v>49</v>
      </c>
      <c r="B19" s="28" t="n">
        <f aca="false">IF($B$7&gt;=Rules!$B$10,1,0)</f>
        <v>1</v>
      </c>
    </row>
    <row r="20" customFormat="false" ht="15" hidden="false" customHeight="false" outlineLevel="0" collapsed="false">
      <c r="A20" s="27" t="s">
        <v>50</v>
      </c>
      <c r="B20" s="28" t="n">
        <f aca="false">IF($B$16&lt;=2,MIN($B$18,Rules!$B$9),MIN($B$18,Rules!$B$19))</f>
        <v>9</v>
      </c>
    </row>
    <row r="21" customFormat="false" ht="15" hidden="false" customHeight="false" outlineLevel="0" collapsed="false">
      <c r="A21" s="27" t="s">
        <v>51</v>
      </c>
      <c r="B21" s="30" t="n">
        <f aca="false">CHOOSE($B$16,IF($B$19=1,Rules!$B$6,Rules!$B$5)*$B$20,IF($B$19=1,Rules!$B$8,Rules!$B$7)*$B$20,Rules!$B$13,ROUND(Rules!$B$14*$B$20,2),Rules!$B$15,IF($B$20&gt;=12,Rules!$B$17,ROUND(Rules!$B$16*$B$20,2)),ROUND(Rules!$B$18*$B$20,2))</f>
        <v>14130</v>
      </c>
    </row>
    <row r="22" customFormat="false" ht="15" hidden="false" customHeight="false" outlineLevel="0" collapsed="false">
      <c r="A22" s="27" t="s">
        <v>52</v>
      </c>
      <c r="B22" s="28" t="n">
        <f aca="false">IF($B$9="Yes",1,IF($B$9="No",0,IF($B$16&lt;=2,1,0)))</f>
        <v>1</v>
      </c>
    </row>
    <row r="23" customFormat="false" ht="15" hidden="false" customHeight="false" outlineLevel="0" collapsed="false">
      <c r="A23" s="27" t="s">
        <v>53</v>
      </c>
      <c r="B23" s="30" t="n">
        <f aca="false">$B$8*$B$22</f>
        <v>0</v>
      </c>
    </row>
    <row r="24" customFormat="false" ht="15" hidden="false" customHeight="false" outlineLevel="0" collapsed="false">
      <c r="A24" s="31" t="s">
        <v>54</v>
      </c>
      <c r="B24" s="32" t="n">
        <f aca="false">$B$21+$B$23</f>
        <v>14130</v>
      </c>
    </row>
    <row r="25" customFormat="false" ht="15" hidden="false" customHeight="false" outlineLevel="0" collapsed="false">
      <c r="A25" s="27" t="s">
        <v>55</v>
      </c>
      <c r="B25" s="33" t="n">
        <f aca="false">IF($B$16&lt;=2,$B$12,$B$13)</f>
        <v>126.29</v>
      </c>
    </row>
    <row r="26" customFormat="false" ht="15" hidden="false" customHeight="false" outlineLevel="0" collapsed="false">
      <c r="A26" s="31" t="s">
        <v>56</v>
      </c>
      <c r="B26" s="34" t="n">
        <f aca="false">$B$24*$B$25</f>
        <v>1784477.7</v>
      </c>
    </row>
    <row r="27" customFormat="false" ht="15" hidden="false" customHeight="false" outlineLevel="0" collapsed="false">
      <c r="A27" s="27" t="s">
        <v>57</v>
      </c>
      <c r="B27" s="30" t="n">
        <f aca="false">$B$24+$B$10</f>
        <v>14130</v>
      </c>
    </row>
    <row r="28" customFormat="false" ht="15" hidden="false" customHeight="false" outlineLevel="0" collapsed="false">
      <c r="A28" s="27" t="s">
        <v>58</v>
      </c>
      <c r="B28" s="35" t="n">
        <f aca="false">$B$27*$B$25</f>
        <v>1784477.7</v>
      </c>
    </row>
    <row r="29" customFormat="false" ht="15" hidden="false" customHeight="false" outlineLevel="0" collapsed="false">
      <c r="A29" s="27" t="s">
        <v>59</v>
      </c>
      <c r="B29" s="35" t="n">
        <f aca="false">IF($B$11&gt;0,$B$27*$B$11,0)</f>
        <v>1822770</v>
      </c>
    </row>
    <row r="30" customFormat="false" ht="15" hidden="false" customHeight="false" outlineLevel="0" collapsed="false">
      <c r="A30" s="31" t="s">
        <v>60</v>
      </c>
      <c r="B30" s="34" t="n">
        <f aca="false">IF($B$11&gt;0,$B$27*($B$11-$B$25),0)</f>
        <v>38292.2999999999</v>
      </c>
    </row>
    <row r="31" customFormat="false" ht="15" hidden="false" customHeight="false" outlineLevel="0" collapsed="false">
      <c r="A31" s="27" t="s">
        <v>61</v>
      </c>
      <c r="B31" s="36" t="n">
        <f aca="false">IF($B$11&gt;0,$B$11/$B$25-1,0)</f>
        <v>0.0214585477868399</v>
      </c>
    </row>
    <row r="32" customFormat="false" ht="15" hidden="false" customHeight="false" outlineLevel="0" collapsed="false">
      <c r="A32" s="31" t="s">
        <v>62</v>
      </c>
      <c r="B32" s="34" t="n">
        <f aca="false">$B$28*0.01</f>
        <v>17844.777</v>
      </c>
    </row>
    <row r="33" customFormat="false" ht="15" hidden="false" customHeight="false" outlineLevel="0" collapsed="false">
      <c r="A33" s="31" t="s">
        <v>63</v>
      </c>
      <c r="B33" s="37" t="n">
        <f aca="false">IF($B$16&lt;=2,$B$7-Rules!$B$11,"No date set here: check the official page")</f>
        <v>46328</v>
      </c>
    </row>
    <row r="34" customFormat="false" ht="15" hidden="false" customHeight="false" outlineLevel="0" collapsed="false">
      <c r="A34" s="27" t="s">
        <v>64</v>
      </c>
      <c r="B34" s="29" t="str">
        <f aca="false">IF($B$16&lt;=2,TEXT($B$7-Rules!$B$11,"yyyy-mm-dd"),"n/a")</f>
        <v>2026-11-02</v>
      </c>
    </row>
    <row r="35" customFormat="false" ht="15" hidden="false" customHeight="false" outlineLevel="0" collapsed="false">
      <c r="A35" s="27" t="s">
        <v>65</v>
      </c>
      <c r="B35" s="38" t="n">
        <f aca="false">IF($B$16&lt;=2,$B$7-Rules!$B$12,"")</f>
        <v>46325</v>
      </c>
    </row>
    <row r="36" customFormat="false" ht="15" hidden="false" customHeight="false" outlineLevel="0" collapsed="false">
      <c r="A36" s="27" t="s">
        <v>66</v>
      </c>
      <c r="B36" s="29" t="str">
        <f aca="false">CHOOSE($B$16,"20 h a week in term at degree level; full time outside term","20 h a week in term at degree level; full time outside term","20 h a week in term; 40 h in Jun to Sep and 15 Dec to 15 Jan","16 h a week, or full time in Jun, Jul and Aug only","140 full or 280 half days a year, or 20 h a week in the lecture period","Not covered: check the official page","Up to 964 h a year")</f>
        <v>20 h a week in term at degree level; full time outside term</v>
      </c>
    </row>
    <row r="37" customFormat="false" ht="15" hidden="false" customHeight="false" outlineLevel="0" collapsed="false">
      <c r="A37" s="27" t="s">
        <v>67</v>
      </c>
      <c r="B37" s="29" t="str">
        <f aca="false">IF($B$16=6,"Consulate figure: check the official page","Official figure, checked 25 Oct 2026")</f>
        <v>Official figure, checked 25 Oct 2026</v>
      </c>
    </row>
    <row r="39" customFormat="false" ht="15" hidden="false" customHeight="false" outlineLevel="0" collapsed="false">
      <c r="A39" s="39" t="s">
        <v>68</v>
      </c>
    </row>
  </sheetData>
  <dataValidations count="2">
    <dataValidation allowBlank="false" errorStyle="stop" operator="between" showDropDown="false" showErrorMessage="false" showInputMessage="false" sqref="B5" type="list">
      <formula1>"UK London,UK outside London,Ireland,Netherlands,Germany,Italy,France"</formula1>
      <formula2>0</formula2>
    </dataValidation>
    <dataValidation allowBlank="false" errorStyle="stop" operator="between" showDropDown="false" showErrorMessage="false" showInputMessage="false" sqref="B9" type="list">
      <formula1>"Auto,Yes,No"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58"/>
    <col collapsed="false" customWidth="true" hidden="false" outlineLevel="0" max="2" min="2" style="0" width="16"/>
    <col collapsed="false" customWidth="true" hidden="false" outlineLevel="0" max="3" min="3" style="0" width="90"/>
  </cols>
  <sheetData>
    <row r="1" customFormat="false" ht="16.15" hidden="false" customHeight="false" outlineLevel="0" collapsed="false">
      <c r="A1" s="40" t="s">
        <v>69</v>
      </c>
    </row>
    <row r="2" customFormat="false" ht="15" hidden="false" customHeight="false" outlineLevel="0" collapsed="false">
      <c r="A2" s="17" t="s">
        <v>70</v>
      </c>
    </row>
    <row r="4" customFormat="false" ht="15" hidden="false" customHeight="false" outlineLevel="0" collapsed="false">
      <c r="A4" s="41" t="s">
        <v>71</v>
      </c>
      <c r="B4" s="41" t="s">
        <v>72</v>
      </c>
      <c r="C4" s="41" t="s">
        <v>73</v>
      </c>
    </row>
    <row r="5" customFormat="false" ht="15" hidden="false" customHeight="false" outlineLevel="0" collapsed="false">
      <c r="A5" s="19" t="s">
        <v>74</v>
      </c>
      <c r="B5" s="42" t="n">
        <v>1529</v>
      </c>
      <c r="C5" s="43" t="s">
        <v>75</v>
      </c>
    </row>
    <row r="6" customFormat="false" ht="15" hidden="false" customHeight="false" outlineLevel="0" collapsed="false">
      <c r="A6" s="19" t="s">
        <v>76</v>
      </c>
      <c r="B6" s="42" t="n">
        <v>1570</v>
      </c>
      <c r="C6" s="43" t="s">
        <v>77</v>
      </c>
    </row>
    <row r="7" customFormat="false" ht="15" hidden="false" customHeight="false" outlineLevel="0" collapsed="false">
      <c r="A7" s="19" t="s">
        <v>78</v>
      </c>
      <c r="B7" s="42" t="n">
        <v>1171</v>
      </c>
      <c r="C7" s="43" t="s">
        <v>79</v>
      </c>
    </row>
    <row r="8" customFormat="false" ht="15" hidden="false" customHeight="false" outlineLevel="0" collapsed="false">
      <c r="A8" s="19" t="s">
        <v>80</v>
      </c>
      <c r="B8" s="42" t="n">
        <v>1203</v>
      </c>
      <c r="C8" s="43" t="s">
        <v>77</v>
      </c>
    </row>
    <row r="9" customFormat="false" ht="15" hidden="false" customHeight="false" outlineLevel="0" collapsed="false">
      <c r="A9" s="19" t="s">
        <v>81</v>
      </c>
      <c r="B9" s="44" t="n">
        <v>9</v>
      </c>
      <c r="C9" s="43" t="s">
        <v>82</v>
      </c>
    </row>
    <row r="10" customFormat="false" ht="15" hidden="false" customHeight="false" outlineLevel="0" collapsed="false">
      <c r="A10" s="19" t="s">
        <v>83</v>
      </c>
      <c r="B10" s="45" t="n">
        <v>46356</v>
      </c>
      <c r="C10" s="43" t="s">
        <v>77</v>
      </c>
    </row>
    <row r="11" customFormat="false" ht="15" hidden="false" customHeight="false" outlineLevel="0" collapsed="false">
      <c r="A11" s="19" t="s">
        <v>84</v>
      </c>
      <c r="B11" s="44" t="n">
        <v>28</v>
      </c>
      <c r="C11" s="43" t="s">
        <v>85</v>
      </c>
    </row>
    <row r="12" customFormat="false" ht="15" hidden="false" customHeight="false" outlineLevel="0" collapsed="false">
      <c r="A12" s="19" t="s">
        <v>86</v>
      </c>
      <c r="B12" s="44" t="n">
        <v>31</v>
      </c>
      <c r="C12" s="43" t="s">
        <v>85</v>
      </c>
    </row>
    <row r="13" customFormat="false" ht="15" hidden="false" customHeight="false" outlineLevel="0" collapsed="false">
      <c r="A13" s="19" t="s">
        <v>87</v>
      </c>
      <c r="B13" s="42" t="n">
        <v>10000</v>
      </c>
      <c r="C13" s="43" t="s">
        <v>88</v>
      </c>
    </row>
    <row r="14" customFormat="false" ht="15" hidden="false" customHeight="false" outlineLevel="0" collapsed="false">
      <c r="A14" s="19" t="s">
        <v>89</v>
      </c>
      <c r="B14" s="46" t="n">
        <v>1130.77</v>
      </c>
      <c r="C14" s="43" t="s">
        <v>90</v>
      </c>
    </row>
    <row r="15" customFormat="false" ht="15" hidden="false" customHeight="false" outlineLevel="0" collapsed="false">
      <c r="A15" s="19" t="s">
        <v>91</v>
      </c>
      <c r="B15" s="42" t="n">
        <v>11904</v>
      </c>
      <c r="C15" s="43" t="s">
        <v>92</v>
      </c>
    </row>
    <row r="16" customFormat="false" ht="15" hidden="false" customHeight="false" outlineLevel="0" collapsed="false">
      <c r="A16" s="19" t="s">
        <v>93</v>
      </c>
      <c r="B16" s="46" t="n">
        <v>848.32</v>
      </c>
      <c r="C16" s="43" t="s">
        <v>94</v>
      </c>
    </row>
    <row r="17" customFormat="false" ht="15" hidden="false" customHeight="false" outlineLevel="0" collapsed="false">
      <c r="A17" s="19" t="s">
        <v>95</v>
      </c>
      <c r="B17" s="46" t="n">
        <v>10179.85</v>
      </c>
      <c r="C17" s="43" t="s">
        <v>96</v>
      </c>
    </row>
    <row r="18" customFormat="false" ht="15" hidden="false" customHeight="false" outlineLevel="0" collapsed="false">
      <c r="A18" s="19" t="s">
        <v>97</v>
      </c>
      <c r="B18" s="46" t="n">
        <v>877.5</v>
      </c>
      <c r="C18" s="43" t="s">
        <v>98</v>
      </c>
    </row>
    <row r="19" customFormat="false" ht="15" hidden="false" customHeight="false" outlineLevel="0" collapsed="false">
      <c r="A19" s="19" t="s">
        <v>99</v>
      </c>
      <c r="B19" s="44" t="n">
        <v>12</v>
      </c>
      <c r="C19" s="43" t="s">
        <v>100</v>
      </c>
    </row>
    <row r="21" customFormat="false" ht="15" hidden="false" customHeight="false" outlineLevel="0" collapsed="false">
      <c r="A21" s="39" t="s">
        <v>101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4"/>
    <col collapsed="false" customWidth="true" hidden="false" outlineLevel="0" max="7" min="2" style="0" width="20"/>
  </cols>
  <sheetData>
    <row r="1" customFormat="false" ht="15" hidden="false" customHeight="false" outlineLevel="0" collapsed="false">
      <c r="A1" s="47" t="s">
        <v>102</v>
      </c>
    </row>
    <row r="3" customFormat="false" ht="15" hidden="false" customHeight="false" outlineLevel="0" collapsed="false">
      <c r="A3" s="41" t="s">
        <v>103</v>
      </c>
      <c r="B3" s="41" t="s">
        <v>104</v>
      </c>
      <c r="C3" s="41" t="s">
        <v>105</v>
      </c>
      <c r="D3" s="41" t="s">
        <v>106</v>
      </c>
      <c r="E3" s="41" t="s">
        <v>107</v>
      </c>
    </row>
    <row r="4" customFormat="false" ht="15" hidden="false" customHeight="false" outlineLevel="0" collapsed="false">
      <c r="A4" s="19" t="s">
        <v>108</v>
      </c>
      <c r="B4" s="19" t="s">
        <v>109</v>
      </c>
      <c r="C4" s="19" t="s">
        <v>110</v>
      </c>
      <c r="D4" s="19" t="s">
        <v>111</v>
      </c>
      <c r="E4" s="19" t="s">
        <v>112</v>
      </c>
    </row>
    <row r="5" customFormat="false" ht="15" hidden="false" customHeight="false" outlineLevel="0" collapsed="false">
      <c r="A5" s="19" t="s">
        <v>113</v>
      </c>
      <c r="B5" s="19" t="s">
        <v>114</v>
      </c>
      <c r="C5" s="19" t="s">
        <v>115</v>
      </c>
      <c r="D5" s="19"/>
      <c r="E5" s="19" t="s">
        <v>116</v>
      </c>
    </row>
    <row r="6" customFormat="false" ht="15" hidden="false" customHeight="false" outlineLevel="0" collapsed="false">
      <c r="A6" s="19" t="s">
        <v>117</v>
      </c>
      <c r="B6" s="19" t="s">
        <v>118</v>
      </c>
      <c r="C6" s="19" t="s">
        <v>119</v>
      </c>
      <c r="D6" s="19"/>
      <c r="E6" s="19" t="s">
        <v>120</v>
      </c>
    </row>
    <row r="7" customFormat="false" ht="15" hidden="false" customHeight="false" outlineLevel="0" collapsed="false">
      <c r="A7" s="19" t="s">
        <v>121</v>
      </c>
      <c r="B7" s="19" t="s">
        <v>122</v>
      </c>
      <c r="C7" s="19" t="s">
        <v>123</v>
      </c>
      <c r="D7" s="19"/>
      <c r="E7" s="19" t="s">
        <v>124</v>
      </c>
    </row>
    <row r="8" customFormat="false" ht="15" hidden="false" customHeight="false" outlineLevel="0" collapsed="false">
      <c r="A8" s="19" t="s">
        <v>125</v>
      </c>
      <c r="B8" s="19" t="s">
        <v>126</v>
      </c>
      <c r="C8" s="19" t="s">
        <v>127</v>
      </c>
      <c r="D8" s="19" t="s">
        <v>128</v>
      </c>
      <c r="E8" s="19" t="s">
        <v>129</v>
      </c>
    </row>
    <row r="9" customFormat="false" ht="15" hidden="false" customHeight="false" outlineLevel="0" collapsed="false">
      <c r="A9" s="19" t="s">
        <v>130</v>
      </c>
      <c r="B9" s="19" t="s">
        <v>131</v>
      </c>
      <c r="C9" s="19" t="s">
        <v>132</v>
      </c>
      <c r="D9" s="19"/>
      <c r="E9" s="19" t="s">
        <v>133</v>
      </c>
    </row>
    <row r="10" customFormat="false" ht="15" hidden="false" customHeight="false" outlineLevel="0" collapsed="false">
      <c r="A10" s="19" t="s">
        <v>134</v>
      </c>
      <c r="B10" s="19" t="s">
        <v>135</v>
      </c>
      <c r="C10" s="19" t="s">
        <v>136</v>
      </c>
      <c r="D10" s="19"/>
      <c r="E10" s="19" t="s">
        <v>137</v>
      </c>
    </row>
    <row r="11" customFormat="false" ht="15" hidden="false" customHeight="false" outlineLevel="0" collapsed="false">
      <c r="A11" s="19" t="s">
        <v>138</v>
      </c>
      <c r="B11" s="19" t="s">
        <v>139</v>
      </c>
      <c r="C11" s="19" t="s">
        <v>140</v>
      </c>
      <c r="D11" s="19" t="s">
        <v>141</v>
      </c>
      <c r="E11" s="19" t="s">
        <v>142</v>
      </c>
    </row>
    <row r="12" customFormat="false" ht="15" hidden="false" customHeight="false" outlineLevel="0" collapsed="false">
      <c r="A12" s="19" t="s">
        <v>143</v>
      </c>
      <c r="B12" s="19" t="s">
        <v>144</v>
      </c>
      <c r="C12" s="19" t="s">
        <v>145</v>
      </c>
      <c r="D12" s="19"/>
      <c r="E12" s="19" t="s">
        <v>146</v>
      </c>
    </row>
    <row r="13" customFormat="false" ht="15" hidden="false" customHeight="false" outlineLevel="0" collapsed="false">
      <c r="A13" s="19" t="s">
        <v>147</v>
      </c>
      <c r="B13" s="19" t="s">
        <v>148</v>
      </c>
      <c r="C13" s="19" t="s">
        <v>149</v>
      </c>
      <c r="D13" s="19"/>
      <c r="E13" s="19" t="s">
        <v>150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2026-10-25T13:29:42Z</dcterms:created>
  <dc:creator>openpyxl</dc:creator>
  <dc:description/>
  <dc:language>en-US</dc:language>
  <cp:lastModifiedBy/>
  <dcterms:modified xsi:type="dcterms:W3CDTF">2026-10-25T13:29:42Z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