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sheetId="1" state="visible" r:id="rId3"/>
    <sheet name="How to use" sheetId="2" state="visible" r:id="rId4"/>
    <sheet name="Calculator" sheetId="3" state="visible" r:id="rId5"/>
    <sheet name="Rules" sheetId="4" state="visible" r:id="rId6"/>
    <sheet name="Test cases"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<sst xmlns="http://schemas.openxmlformats.org/spreadsheetml/2006/main" count="88" uniqueCount="83">
  <si>
    <t xml:space="preserve">NPS corpus and exit calculator</t>
  </si>
  <si>
    <t xml:space="preserve">What your NPS could grow to by 60, what the exit rules let you take, and the pension it could buy.</t>
  </si>
  <si>
    <t xml:space="preserve">v1.0 · 21 October 2026 · rules last verified 21 October 2026</t>
  </si>
  <si>
    <t xml:space="preserve">Big-world economics, counted in loose change.</t>
  </si>
  <si>
    <t xml:space="preserve">How to use it</t>
  </si>
  <si>
    <t xml:space="preserve">1. Open the Calculator tab and replace the example numbers in the yellow cells.</t>
  </si>
  <si>
    <t xml:space="preserve">2. Read your results in the blue cells.</t>
  </si>
  <si>
    <t xml:space="preserve">3. The Rules tab lists every figure with its official source. Test cases has our checked examples.</t>
  </si>
  <si>
    <t xml:space="preserve">Like this? One method and one free tool, every Sunday.</t>
  </si>
  <si>
    <t xml:space="preserve">Subscribe free at chillartheory.com</t>
  </si>
  <si>
    <t xml:space="preserve">The live tool: https://chillartheory.com/tools/nps-calculator/</t>
  </si>
  <si>
    <t xml:space="preserve">Made by Team Chillar Theory. Free under CC BY 4.0: reuse with credit and a link.</t>
  </si>
  <si>
    <t xml:space="preserve">This newsletter is for education only. It is not investment, tax or legal advice and does not recommend any security or product. Do your own research or consult a registered professional.</t>
  </si>
  <si>
    <t xml:space="preserve">How to use this sheet</t>
  </si>
  <si>
    <t xml:space="preserve">Yellow cells on the Calculator tab are yours to change. Everything else is a formula: if you overwrite one, download a fresh copy.</t>
  </si>
  <si>
    <t xml:space="preserve">Percentages: type 10% as 10%. Government subscriber: 1 for Central or State Government, else 0.</t>
  </si>
  <si>
    <t xml:space="preserve">The sheet assumes contributions at the start of each month, raised once a year, and one steady return.</t>
  </si>
  <si>
    <t xml:space="preserve">Exit: it takes the most the rules allow as a lump sum. Only 60% of the corpus is tax-free.</t>
  </si>
  <si>
    <t xml:space="preserve">For what NPS saves you in tax this year in each regime, use the web page or our old vs new regime sheet.</t>
  </si>
  <si>
    <t xml:space="preserve">What it doesn't do</t>
  </si>
  <si>
    <t xml:space="preserve">Early exit, partial withdrawals, staying invested past 60, surcharge, or the tax on the pension itself.</t>
  </si>
  <si>
    <t xml:space="preserve">NPS Trust and your annuity provider are the final word. Returns and annuity rates are assumptions, not forecasts. This newsletter is for education only. It is not investment, tax or legal advice and does not recommend any security or product. Do your own research or consult a registered professional.</t>
  </si>
  <si>
    <t xml:space="preserve">NPS corpus at 60, exit split and pension</t>
  </si>
  <si>
    <t xml:space="preserve">Type your numbers in the yellow cells (column B). Everything else is a formula. Example values are filled in: replace them.</t>
  </si>
  <si>
    <t xml:space="preserve">YOUR NUMBERS</t>
  </si>
  <si>
    <t xml:space="preserve">Your age now</t>
  </si>
  <si>
    <t xml:space="preserve">Under 60.</t>
  </si>
  <si>
    <t xml:space="preserve">Your own contribution a month (₹)</t>
  </si>
  <si>
    <t xml:space="preserve">Employer's contribution a month (₹)</t>
  </si>
  <si>
    <t xml:space="preserve">0 if you invest on your own.</t>
  </si>
  <si>
    <t xml:space="preserve">Raise both every year by</t>
  </si>
  <si>
    <t xml:space="preserve">Type 5% as 5%.</t>
  </si>
  <si>
    <t xml:space="preserve">Return you assume, a year</t>
  </si>
  <si>
    <t xml:space="preserve">Your assumption.</t>
  </si>
  <si>
    <t xml:space="preserve">Inflation you assume, a year</t>
  </si>
  <si>
    <t xml:space="preserve">Government subscriber? 1 = yes, 0 = no</t>
  </si>
  <si>
    <t xml:space="preserve">Annuity rate you assume, a year</t>
  </si>
  <si>
    <t xml:space="preserve">Check insurer quotes nearer the time.</t>
  </si>
  <si>
    <t xml:space="preserve">Your slab rate after 60</t>
  </si>
  <si>
    <t xml:space="preserve">For any lump sum above the tax-free 60%.</t>
  </si>
  <si>
    <t xml:space="preserve">THE WORKING (formulas, don't type here)</t>
  </si>
  <si>
    <t xml:space="preserve">Years to 60</t>
  </si>
  <si>
    <t xml:space="preserve">Monthly rate</t>
  </si>
  <si>
    <t xml:space="preserve">One year of ₹1 start-of-month contributions, at year end</t>
  </si>
  <si>
    <t xml:space="preserve">Growth over 12 months</t>
  </si>
  <si>
    <t xml:space="preserve">Total contribution a month (₹)</t>
  </si>
  <si>
    <t xml:space="preserve">CORPUS AT 60 (₹)</t>
  </si>
  <si>
    <t xml:space="preserve">What you and your employer put in (₹)</t>
  </si>
  <si>
    <t xml:space="preserve">Corpus in today's rupees (₹)</t>
  </si>
  <si>
    <t xml:space="preserve">MOST YOU CAN TAKE AS A LUMP SUM (₹)</t>
  </si>
  <si>
    <t xml:space="preserve">Of that, tax-free (₹)</t>
  </si>
  <si>
    <t xml:space="preserve">Tax on the rest of the lump sum (₹)</t>
  </si>
  <si>
    <t xml:space="preserve">Left for the annuity or payouts (₹)</t>
  </si>
  <si>
    <t xml:space="preserve">PENSION A MONTH at your annuity rate (₹)</t>
  </si>
  <si>
    <t xml:space="preserve">Our calculation. This newsletter is for education only. It is not investment, tax or legal advice and does not recommend any security or product. Do your own research or consult a registered professional.</t>
  </si>
  <si>
    <t xml:space="preserve">NPS exit rules (normal exit at 60) and tax on the lump sum, tax year 2026-27. Last verified 21 October 2026.</t>
  </si>
  <si>
    <t xml:space="preserve">Change a figure here only if the rule changes; every formula reads from this tab.</t>
  </si>
  <si>
    <t xml:space="preserve">Rule</t>
  </si>
  <si>
    <t xml:space="preserve">Value</t>
  </si>
  <si>
    <t xml:space="preserve">Official source</t>
  </si>
  <si>
    <t xml:space="preserve">Normal exit age</t>
  </si>
  <si>
    <t xml:space="preserve">https://npstrust.org.in/normal-exit</t>
  </si>
  <si>
    <t xml:space="preserve">Whole corpus can be taken up to (₹)</t>
  </si>
  <si>
    <t xml:space="preserve">Middle band ends at (₹)</t>
  </si>
  <si>
    <t xml:space="preserve">Middle band: lump sum up to (₹)</t>
  </si>
  <si>
    <t xml:space="preserve">Above the middle band: minimum annuity, non-government</t>
  </si>
  <si>
    <t xml:space="preserve">Above the middle band: minimum annuity, government</t>
  </si>
  <si>
    <t xml:space="preserve">Tax-free share of the lump sum (of the corpus)</t>
  </si>
  <si>
    <t xml:space="preserve">Income-tax Act 2025, Schedule II item 6: https://www.incometaxindia.gov.in/w/schedule-ii-9</t>
  </si>
  <si>
    <t xml:space="preserve">Health and education cess</t>
  </si>
  <si>
    <t xml:space="preserve">https://incometaxindia.gov.in/Budgets%20and%20Bills/2026/Finance_Bill-2026.pdf</t>
  </si>
  <si>
    <t xml:space="preserve">Exit rules as stated by NPS Trust after PFRDA's December 2025 amendment: https://npstrust.org.in/normal-exit</t>
  </si>
  <si>
    <t xml:space="preserve">Checked examples (v1.0, 21 October 2026)</t>
  </si>
  <si>
    <t xml:space="preserve">Case</t>
  </si>
  <si>
    <t xml:space="preserve">Result</t>
  </si>
  <si>
    <t xml:space="preserve">Age 30, ₹5,000 + ₹7,000 a month, 5% step-up, 10%</t>
  </si>
  <si>
    <t xml:space="preserve">Corpus ₹3,98,25,153; ₹92,14,642 in today's rupees at 5%</t>
  </si>
  <si>
    <t xml:space="preserve">Age 35, ₹10,000 a month flat, 9%</t>
  </si>
  <si>
    <t xml:space="preserve">Corpus ₹1,06,53,085</t>
  </si>
  <si>
    <t xml:space="preserve">Corpus ₹1 crore, private sector, 30% slab, 6% annuity</t>
  </si>
  <si>
    <t xml:space="preserve">Lump sum ₹80 lakh; tax ₹6,24,000; pension ₹10,000 a month</t>
  </si>
  <si>
    <t xml:space="preserve">Corpus ₹10 lakh</t>
  </si>
  <si>
    <t xml:space="preserve">Lump sum up to ₹6 lakh; ₹4 lakh to annuity or payouts</t>
  </si>
</sst>
</file>

<file path=xl/styles.xml><?xml version="1.0" encoding="utf-8"?>
<styleSheet xmlns="http://schemas.openxmlformats.org/spreadsheetml/2006/main">
  <numFmts count="5">
    <numFmt numFmtId="164" formatCode="General"/>
    <numFmt numFmtId="165" formatCode="0"/>
    <numFmt numFmtId="166" formatCode="#,##0"/>
    <numFmt numFmtId="167" formatCode="0.0%"/>
    <numFmt numFmtId="168" formatCode="0.0000"/>
  </numFmts>
  <fonts count="27">
    <font>
      <sz val="11"/>
      <color theme="1"/>
      <name val="Calibri"/>
      <family val="2"/>
      <charset val="1"/>
    </font>
    <font>
      <sz val="10"/>
      <name val="Arial"/>
      <family val="0"/>
    </font>
    <font>
      <sz val="10"/>
      <name val="Arial"/>
      <family val="0"/>
    </font>
    <font>
      <sz val="10"/>
      <name val="Arial"/>
      <family val="0"/>
    </font>
    <font>
      <b val="true"/>
      <sz val="22"/>
      <color rgb="FF14213D"/>
      <name val="Arial"/>
      <family val="0"/>
      <charset val="1"/>
    </font>
    <font>
      <sz val="13"/>
      <color rgb="FF14213D"/>
      <name val="Arial"/>
      <family val="0"/>
      <charset val="1"/>
    </font>
    <font>
      <sz val="10"/>
      <color rgb="FF555555"/>
      <name val="Arial"/>
      <family val="0"/>
      <charset val="1"/>
    </font>
    <font>
      <i val="true"/>
      <sz val="13"/>
      <color rgb="FF0E7C7B"/>
      <name val="Arial"/>
      <family val="0"/>
      <charset val="1"/>
    </font>
    <font>
      <b val="true"/>
      <sz val="12"/>
      <color rgb="FFFF5D8F"/>
      <name val="Arial"/>
      <family val="0"/>
      <charset val="1"/>
    </font>
    <font>
      <sz val="11"/>
      <name val="Arial"/>
      <family val="0"/>
      <charset val="1"/>
    </font>
    <font>
      <b val="true"/>
      <sz val="12"/>
      <color rgb="FF14213D"/>
      <name val="Arial"/>
      <family val="0"/>
      <charset val="1"/>
    </font>
    <font>
      <b val="true"/>
      <u val="single"/>
      <sz val="12"/>
      <color rgb="FFFF5D8F"/>
      <name val="Arial"/>
      <family val="0"/>
      <charset val="1"/>
    </font>
    <font>
      <u val="single"/>
      <sz val="10"/>
      <color rgb="FF0E7C7B"/>
      <name val="Arial"/>
      <family val="0"/>
      <charset val="1"/>
    </font>
    <font>
      <sz val="9"/>
      <color rgb="FF555555"/>
      <name val="Arial"/>
      <family val="0"/>
      <charset val="1"/>
    </font>
    <font>
      <i val="true"/>
      <sz val="9"/>
      <color rgb="FF555555"/>
      <name val="Arial"/>
      <family val="0"/>
      <charset val="1"/>
    </font>
    <font>
      <b val="true"/>
      <sz val="13"/>
      <color rgb="FF14213D"/>
      <name val="Arial"/>
      <family val="0"/>
      <charset val="1"/>
    </font>
    <font>
      <sz val="11"/>
      <color rgb="FF222222"/>
      <name val="Arial"/>
      <family val="0"/>
      <charset val="1"/>
    </font>
    <font>
      <b val="true"/>
      <sz val="14"/>
      <color rgb="FF14213D"/>
      <name val="Arial"/>
      <family val="0"/>
      <charset val="1"/>
    </font>
    <font>
      <i val="true"/>
      <sz val="10"/>
      <name val="Arial"/>
      <family val="0"/>
      <charset val="1"/>
    </font>
    <font>
      <b val="true"/>
      <sz val="11"/>
      <color rgb="FFFF5D8F"/>
      <name val="Arial"/>
      <family val="0"/>
      <charset val="1"/>
    </font>
    <font>
      <b val="true"/>
      <sz val="11"/>
      <color rgb="FF0000FF"/>
      <name val="Arial"/>
      <family val="0"/>
      <charset val="1"/>
    </font>
    <font>
      <sz val="10"/>
      <name val="Arial"/>
      <family val="0"/>
      <charset val="1"/>
    </font>
    <font>
      <b val="true"/>
      <sz val="11"/>
      <color rgb="FF14213D"/>
      <name val="Arial"/>
      <family val="0"/>
      <charset val="1"/>
    </font>
    <font>
      <i val="true"/>
      <sz val="9"/>
      <name val="Arial"/>
      <family val="0"/>
      <charset val="1"/>
    </font>
    <font>
      <b val="true"/>
      <sz val="11"/>
      <color rgb="FFFFFFFF"/>
      <name val="Arial"/>
      <family val="0"/>
      <charset val="1"/>
    </font>
    <font>
      <sz val="11"/>
      <color rgb="FF0000FF"/>
      <name val="Arial"/>
      <family val="0"/>
      <charset val="1"/>
    </font>
    <font>
      <sz val="9"/>
      <name val="Arial"/>
      <family val="0"/>
      <charset val="1"/>
    </font>
  </fonts>
  <fills count="7">
    <fill>
      <patternFill patternType="none"/>
    </fill>
    <fill>
      <patternFill patternType="gray125"/>
    </fill>
    <fill>
      <patternFill patternType="solid">
        <fgColor rgb="FF0E7C7B"/>
        <bgColor rgb="FF008080"/>
      </patternFill>
    </fill>
    <fill>
      <patternFill patternType="solid">
        <fgColor rgb="FFFBF7EF"/>
        <bgColor rgb="FFFFFFFF"/>
      </patternFill>
    </fill>
    <fill>
      <patternFill patternType="solid">
        <fgColor rgb="FFFFF2B3"/>
        <bgColor rgb="FFFFFF99"/>
      </patternFill>
    </fill>
    <fill>
      <patternFill patternType="solid">
        <fgColor rgb="FFD5ECEB"/>
        <bgColor rgb="FFCCFFCC"/>
      </patternFill>
    </fill>
    <fill>
      <patternFill patternType="solid">
        <fgColor rgb="FF14213D"/>
        <bgColor rgb="FF222222"/>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4" fillId="3" borderId="0" xfId="0" applyFont="true" applyBorder="false" applyAlignment="false" applyProtection="false">
      <alignment horizontal="general" vertical="bottom" textRotation="0" wrapText="false" indent="0" shrinkToFit="false"/>
      <protection locked="true" hidden="false"/>
    </xf>
    <xf numFmtId="164" fontId="5" fillId="3" borderId="0" xfId="0" applyFont="true" applyBorder="false" applyAlignment="false" applyProtection="false">
      <alignment horizontal="general" vertical="bottom" textRotation="0" wrapText="false" indent="0" shrinkToFit="false"/>
      <protection locked="true" hidden="false"/>
    </xf>
    <xf numFmtId="164" fontId="6" fillId="3" borderId="0" xfId="0" applyFont="true" applyBorder="false" applyAlignment="false" applyProtection="false">
      <alignment horizontal="general" vertical="bottom" textRotation="0" wrapText="false" indent="0" shrinkToFit="false"/>
      <protection locked="true" hidden="false"/>
    </xf>
    <xf numFmtId="164" fontId="7" fillId="3" borderId="0" xfId="0" applyFont="true" applyBorder="false" applyAlignment="false" applyProtection="false">
      <alignment horizontal="general" vertical="bottom" textRotation="0" wrapText="false" indent="0" shrinkToFit="false"/>
      <protection locked="true" hidden="false"/>
    </xf>
    <xf numFmtId="164" fontId="8" fillId="3" borderId="0" xfId="0" applyFont="true" applyBorder="false" applyAlignment="false" applyProtection="false">
      <alignment horizontal="general" vertical="bottom" textRotation="0" wrapText="false" indent="0" shrinkToFit="false"/>
      <protection locked="true" hidden="false"/>
    </xf>
    <xf numFmtId="164" fontId="9" fillId="3" borderId="0" xfId="0" applyFont="true" applyBorder="false" applyAlignment="false" applyProtection="false">
      <alignment horizontal="general" vertical="bottom" textRotation="0" wrapText="false" indent="0" shrinkToFit="false"/>
      <protection locked="true" hidden="false"/>
    </xf>
    <xf numFmtId="164" fontId="10" fillId="3" borderId="0" xfId="0" applyFont="true" applyBorder="false" applyAlignment="false" applyProtection="false">
      <alignment horizontal="general" vertical="bottom" textRotation="0" wrapText="false" indent="0" shrinkToFit="false"/>
      <protection locked="true" hidden="false"/>
    </xf>
    <xf numFmtId="164" fontId="11" fillId="3" borderId="0" xfId="0" applyFont="true" applyBorder="false" applyAlignment="false" applyProtection="false">
      <alignment horizontal="general" vertical="bottom" textRotation="0" wrapText="false" indent="0" shrinkToFit="false"/>
      <protection locked="true" hidden="false"/>
    </xf>
    <xf numFmtId="164" fontId="12" fillId="3" borderId="0" xfId="0" applyFont="true" applyBorder="false" applyAlignment="false" applyProtection="false">
      <alignment horizontal="general" vertical="bottom" textRotation="0" wrapText="false" indent="0" shrinkToFit="false"/>
      <protection locked="true" hidden="false"/>
    </xf>
    <xf numFmtId="164" fontId="13" fillId="3" borderId="0" xfId="0" applyFont="true" applyBorder="false" applyAlignment="false" applyProtection="false">
      <alignment horizontal="general" vertical="bottom" textRotation="0" wrapText="false" indent="0" shrinkToFit="false"/>
      <protection locked="true" hidden="false"/>
    </xf>
    <xf numFmtId="164" fontId="14" fillId="3"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general" vertical="top" textRotation="0" wrapText="true" indent="0" shrinkToFit="false"/>
      <protection locked="true" hidden="false"/>
    </xf>
    <xf numFmtId="164" fontId="16" fillId="0" borderId="0" xfId="0" applyFont="true" applyBorder="false" applyAlignment="true" applyProtection="false">
      <alignment horizontal="general" vertical="top" textRotation="0" wrapText="tru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4" fontId="19"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5" fontId="20" fillId="4"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6" fontId="20" fillId="4" borderId="0" xfId="0" applyFont="true" applyBorder="false" applyAlignment="false" applyProtection="false">
      <alignment horizontal="general" vertical="bottom" textRotation="0" wrapText="false" indent="0" shrinkToFit="false"/>
      <protection locked="true" hidden="false"/>
    </xf>
    <xf numFmtId="167" fontId="20" fillId="4" borderId="0" xfId="0" applyFont="true" applyBorder="false" applyAlignment="false" applyProtection="false">
      <alignment horizontal="general" vertical="bottom" textRotation="0" wrapText="false" indent="0" shrinkToFit="false"/>
      <protection locked="true" hidden="false"/>
    </xf>
    <xf numFmtId="164" fontId="21" fillId="0" borderId="0" xfId="0" applyFont="true" applyBorder="false" applyAlignment="false" applyProtection="false">
      <alignment horizontal="general" vertical="bottom" textRotation="0" wrapText="false" indent="0" shrinkToFit="false"/>
      <protection locked="true" hidden="false"/>
    </xf>
    <xf numFmtId="165" fontId="21" fillId="0" borderId="0" xfId="0" applyFont="true" applyBorder="false" applyAlignment="false" applyProtection="false">
      <alignment horizontal="general" vertical="bottom" textRotation="0" wrapText="false" indent="0" shrinkToFit="false"/>
      <protection locked="true" hidden="false"/>
    </xf>
    <xf numFmtId="168" fontId="21" fillId="0" borderId="0" xfId="0" applyFont="true" applyBorder="false" applyAlignment="false" applyProtection="false">
      <alignment horizontal="general" vertical="bottom" textRotation="0" wrapText="false" indent="0" shrinkToFit="false"/>
      <protection locked="true" hidden="false"/>
    </xf>
    <xf numFmtId="166" fontId="21" fillId="0" borderId="0" xfId="0" applyFont="true" applyBorder="false" applyAlignment="false" applyProtection="false">
      <alignment horizontal="general" vertical="bottom" textRotation="0" wrapText="false" indent="0" shrinkToFit="false"/>
      <protection locked="true" hidden="false"/>
    </xf>
    <xf numFmtId="164" fontId="22" fillId="0" borderId="0" xfId="0" applyFont="true" applyBorder="false" applyAlignment="false" applyProtection="false">
      <alignment horizontal="general" vertical="bottom" textRotation="0" wrapText="false" indent="0" shrinkToFit="false"/>
      <protection locked="true" hidden="false"/>
    </xf>
    <xf numFmtId="166" fontId="10" fillId="5" borderId="0" xfId="0" applyFont="true" applyBorder="false" applyAlignment="false" applyProtection="false">
      <alignment horizontal="general" vertical="bottom" textRotation="0" wrapText="false" indent="0" shrinkToFit="false"/>
      <protection locked="true" hidden="false"/>
    </xf>
    <xf numFmtId="164" fontId="23" fillId="0"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24" fillId="6" borderId="0" xfId="0" applyFont="true" applyBorder="false" applyAlignment="false" applyProtection="false">
      <alignment horizontal="general" vertical="bottom" textRotation="0" wrapText="false" indent="0" shrinkToFit="false"/>
      <protection locked="true" hidden="false"/>
    </xf>
    <xf numFmtId="166" fontId="25" fillId="0" borderId="0" xfId="0" applyFont="true" applyBorder="false" applyAlignment="false" applyProtection="false">
      <alignment horizontal="general" vertical="bottom" textRotation="0" wrapText="false" indent="0" shrinkToFit="false"/>
      <protection locked="true" hidden="false"/>
    </xf>
    <xf numFmtId="164" fontId="26" fillId="0" borderId="0" xfId="0" applyFont="true" applyBorder="false" applyAlignment="false" applyProtection="false">
      <alignment horizontal="general" vertical="bottom" textRotation="0" wrapText="false" indent="0" shrinkToFit="false"/>
      <protection locked="true" hidden="false"/>
    </xf>
    <xf numFmtId="167" fontId="25"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E7C7B"/>
      <rgbColor rgb="FFC0C0C0"/>
      <rgbColor rgb="FF808080"/>
      <rgbColor rgb="FF9999FF"/>
      <rgbColor rgb="FF993366"/>
      <rgbColor rgb="FFFFF2B3"/>
      <rgbColor rgb="FFD5ECEB"/>
      <rgbColor rgb="FF660066"/>
      <rgbColor rgb="FFFF5D8F"/>
      <rgbColor rgb="FF0066CC"/>
      <rgbColor rgb="FFCCCCFF"/>
      <rgbColor rgb="FF000080"/>
      <rgbColor rgb="FFFF00FF"/>
      <rgbColor rgb="FFFFFF00"/>
      <rgbColor rgb="FF00FFFF"/>
      <rgbColor rgb="FF800080"/>
      <rgbColor rgb="FF800000"/>
      <rgbColor rgb="FF008080"/>
      <rgbColor rgb="FF0000FF"/>
      <rgbColor rgb="FF00CCFF"/>
      <rgbColor rgb="FFFBF7EF"/>
      <rgbColor rgb="FFCCFFCC"/>
      <rgbColor rgb="FFFFFF99"/>
      <rgbColor rgb="FF99CCFF"/>
      <rgbColor rgb="FFFF99CC"/>
      <rgbColor rgb="FFCC99FF"/>
      <rgbColor rgb="FFFFCC99"/>
      <rgbColor rgb="FF3366FF"/>
      <rgbColor rgb="FF33CCCC"/>
      <rgbColor rgb="FF99CC00"/>
      <rgbColor rgb="FFFFCC00"/>
      <rgbColor rgb="FFFF9900"/>
      <rgbColor rgb="FFFF6600"/>
      <rgbColor rgb="FF555555"/>
      <rgbColor rgb="FF969696"/>
      <rgbColor rgb="FF14213D"/>
      <rgbColor rgb="FF339966"/>
      <rgbColor rgb="FF003300"/>
      <rgbColor rgb="FF333300"/>
      <rgbColor rgb="FF993300"/>
      <rgbColor rgb="FF993366"/>
      <rgbColor rgb="FF333399"/>
      <rgbColor rgb="FF222222"/>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1</xdr:col>
      <xdr:colOff>2857320</xdr:colOff>
      <xdr:row>5</xdr:row>
      <xdr:rowOff>37800</xdr:rowOff>
    </xdr:to>
    <xdr:pic>
      <xdr:nvPicPr>
        <xdr:cNvPr id="0" name="Image 1" descr="Picture"/>
        <xdr:cNvPicPr/>
      </xdr:nvPicPr>
      <xdr:blipFill>
        <a:blip r:embed="rId1"/>
        <a:stretch/>
      </xdr:blipFill>
      <xdr:spPr>
        <a:xfrm>
          <a:off x="211320" y="190440"/>
          <a:ext cx="2857320" cy="79992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chillartheory.com/" TargetMode="External"/><Relationship Id="rId2" Type="http://schemas.openxmlformats.org/officeDocument/2006/relationships/hyperlink" Target="https://chillartheory.com/tools/nps-calculator/" TargetMode="External"/><Relationship Id="rId3"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3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0"/>
  </cols>
  <sheetData>
    <row r="1" customFormat="false" ht="15" hidden="false" customHeight="false" outlineLevel="0" collapsed="false">
      <c r="A1" s="1"/>
      <c r="B1" s="1"/>
      <c r="C1" s="1"/>
      <c r="D1" s="1"/>
      <c r="E1" s="1"/>
      <c r="F1" s="1"/>
      <c r="G1" s="1"/>
      <c r="H1" s="1"/>
      <c r="I1" s="1"/>
      <c r="J1" s="1"/>
    </row>
    <row r="2" customFormat="false" ht="15" hidden="false" customHeight="false" outlineLevel="0" collapsed="false">
      <c r="A2" s="1"/>
      <c r="B2" s="1"/>
      <c r="C2" s="1"/>
      <c r="D2" s="1"/>
      <c r="E2" s="1"/>
      <c r="F2" s="1"/>
      <c r="G2" s="1"/>
      <c r="H2" s="1"/>
      <c r="I2" s="1"/>
      <c r="J2" s="1"/>
    </row>
    <row r="3" customFormat="false" ht="15" hidden="false" customHeight="false" outlineLevel="0" collapsed="false">
      <c r="A3" s="1"/>
      <c r="B3" s="1"/>
      <c r="C3" s="1"/>
      <c r="D3" s="1"/>
      <c r="E3" s="1"/>
      <c r="F3" s="1"/>
      <c r="G3" s="1"/>
      <c r="H3" s="1"/>
      <c r="I3" s="1"/>
      <c r="J3" s="1"/>
    </row>
    <row r="4" customFormat="false" ht="15" hidden="false" customHeight="false" outlineLevel="0" collapsed="false">
      <c r="A4" s="1"/>
      <c r="B4" s="1"/>
      <c r="C4" s="1"/>
      <c r="D4" s="1"/>
      <c r="E4" s="1"/>
      <c r="F4" s="1"/>
      <c r="G4" s="1"/>
      <c r="H4" s="1"/>
      <c r="I4" s="1"/>
      <c r="J4" s="1"/>
    </row>
    <row r="5" customFormat="false" ht="15" hidden="false" customHeight="false" outlineLevel="0" collapsed="false">
      <c r="A5" s="1"/>
      <c r="B5" s="1"/>
      <c r="C5" s="1"/>
      <c r="D5" s="1"/>
      <c r="E5" s="1"/>
      <c r="F5" s="1"/>
      <c r="G5" s="1"/>
      <c r="H5" s="1"/>
      <c r="I5" s="1"/>
      <c r="J5" s="1"/>
    </row>
    <row r="6" customFormat="false" ht="15" hidden="false" customHeight="false" outlineLevel="0" collapsed="false">
      <c r="A6" s="1"/>
      <c r="B6" s="1"/>
      <c r="C6" s="1"/>
      <c r="D6" s="1"/>
      <c r="E6" s="1"/>
      <c r="F6" s="1"/>
      <c r="G6" s="1"/>
      <c r="H6" s="1"/>
      <c r="I6" s="1"/>
      <c r="J6" s="1"/>
    </row>
    <row r="7" customFormat="false" ht="15" hidden="false" customHeight="false" outlineLevel="0" collapsed="false">
      <c r="A7" s="1"/>
      <c r="B7" s="1"/>
      <c r="C7" s="1"/>
      <c r="D7" s="1"/>
      <c r="E7" s="1"/>
      <c r="F7" s="1"/>
      <c r="G7" s="1"/>
      <c r="H7" s="1"/>
      <c r="I7" s="1"/>
      <c r="J7" s="1"/>
    </row>
    <row r="8" customFormat="false" ht="15" hidden="false" customHeight="false" outlineLevel="0" collapsed="false">
      <c r="A8" s="1"/>
      <c r="B8" s="1"/>
      <c r="C8" s="1"/>
      <c r="D8" s="1"/>
      <c r="E8" s="1"/>
      <c r="F8" s="1"/>
      <c r="G8" s="1"/>
      <c r="H8" s="1"/>
      <c r="I8" s="1"/>
      <c r="J8" s="1"/>
    </row>
    <row r="9" customFormat="false" ht="15" hidden="false" customHeight="false" outlineLevel="0" collapsed="false">
      <c r="A9" s="2"/>
      <c r="B9" s="2"/>
      <c r="C9" s="2"/>
      <c r="D9" s="2"/>
      <c r="E9" s="2"/>
      <c r="F9" s="2"/>
      <c r="G9" s="2"/>
      <c r="H9" s="2"/>
      <c r="I9" s="2"/>
      <c r="J9" s="2"/>
    </row>
    <row r="10" customFormat="false" ht="26.8" hidden="false" customHeight="false" outlineLevel="0" collapsed="false">
      <c r="A10" s="2"/>
      <c r="B10" s="3" t="s">
        <v>0</v>
      </c>
      <c r="C10" s="2"/>
      <c r="D10" s="2"/>
      <c r="E10" s="2"/>
      <c r="F10" s="2"/>
      <c r="G10" s="2"/>
      <c r="H10" s="2"/>
      <c r="I10" s="2"/>
      <c r="J10" s="2"/>
    </row>
    <row r="11" customFormat="false" ht="16.15" hidden="false" customHeight="false" outlineLevel="0" collapsed="false">
      <c r="A11" s="2"/>
      <c r="B11" s="4" t="s">
        <v>1</v>
      </c>
      <c r="C11" s="2"/>
      <c r="D11" s="2"/>
      <c r="E11" s="2"/>
      <c r="F11" s="2"/>
      <c r="G11" s="2"/>
      <c r="H11" s="2"/>
      <c r="I11" s="2"/>
      <c r="J11" s="2"/>
    </row>
    <row r="12" customFormat="false" ht="15" hidden="false" customHeight="false" outlineLevel="0" collapsed="false">
      <c r="A12" s="2"/>
      <c r="B12" s="5" t="s">
        <v>2</v>
      </c>
      <c r="C12" s="2"/>
      <c r="D12" s="2"/>
      <c r="E12" s="2"/>
      <c r="F12" s="2"/>
      <c r="G12" s="2"/>
      <c r="H12" s="2"/>
      <c r="I12" s="2"/>
      <c r="J12" s="2"/>
    </row>
    <row r="13" customFormat="false" ht="15" hidden="false" customHeight="false" outlineLevel="0" collapsed="false">
      <c r="A13" s="2"/>
      <c r="B13" s="2"/>
      <c r="C13" s="2"/>
      <c r="D13" s="2"/>
      <c r="E13" s="2"/>
      <c r="F13" s="2"/>
      <c r="G13" s="2"/>
      <c r="H13" s="2"/>
      <c r="I13" s="2"/>
      <c r="J13" s="2"/>
    </row>
    <row r="14" customFormat="false" ht="16.15" hidden="false" customHeight="false" outlineLevel="0" collapsed="false">
      <c r="A14" s="2"/>
      <c r="B14" s="6" t="s">
        <v>3</v>
      </c>
      <c r="C14" s="2"/>
      <c r="D14" s="2"/>
      <c r="E14" s="2"/>
      <c r="F14" s="2"/>
      <c r="G14" s="2"/>
      <c r="H14" s="2"/>
      <c r="I14" s="2"/>
      <c r="J14" s="2"/>
    </row>
    <row r="15" customFormat="false" ht="15" hidden="false" customHeight="false" outlineLevel="0" collapsed="false">
      <c r="A15" s="2"/>
      <c r="B15" s="2"/>
      <c r="C15" s="2"/>
      <c r="D15" s="2"/>
      <c r="E15" s="2"/>
      <c r="F15" s="2"/>
      <c r="G15" s="2"/>
      <c r="H15" s="2"/>
      <c r="I15" s="2"/>
      <c r="J15" s="2"/>
    </row>
    <row r="16" customFormat="false" ht="15" hidden="false" customHeight="false" outlineLevel="0" collapsed="false">
      <c r="A16" s="2"/>
      <c r="B16" s="7" t="s">
        <v>4</v>
      </c>
      <c r="C16" s="2"/>
      <c r="D16" s="2"/>
      <c r="E16" s="2"/>
      <c r="F16" s="2"/>
      <c r="G16" s="2"/>
      <c r="H16" s="2"/>
      <c r="I16" s="2"/>
      <c r="J16" s="2"/>
    </row>
    <row r="17" customFormat="false" ht="15" hidden="false" customHeight="false" outlineLevel="0" collapsed="false">
      <c r="A17" s="2"/>
      <c r="B17" s="8" t="s">
        <v>5</v>
      </c>
      <c r="C17" s="2"/>
      <c r="D17" s="2"/>
      <c r="E17" s="2"/>
      <c r="F17" s="2"/>
      <c r="G17" s="2"/>
      <c r="H17" s="2"/>
      <c r="I17" s="2"/>
      <c r="J17" s="2"/>
    </row>
    <row r="18" customFormat="false" ht="15" hidden="false" customHeight="false" outlineLevel="0" collapsed="false">
      <c r="A18" s="2"/>
      <c r="B18" s="8" t="s">
        <v>6</v>
      </c>
      <c r="C18" s="2"/>
      <c r="D18" s="2"/>
      <c r="E18" s="2"/>
      <c r="F18" s="2"/>
      <c r="G18" s="2"/>
      <c r="H18" s="2"/>
      <c r="I18" s="2"/>
      <c r="J18" s="2"/>
    </row>
    <row r="19" customFormat="false" ht="15" hidden="false" customHeight="false" outlineLevel="0" collapsed="false">
      <c r="A19" s="2"/>
      <c r="B19" s="8" t="s">
        <v>7</v>
      </c>
      <c r="C19" s="2"/>
      <c r="D19" s="2"/>
      <c r="E19" s="2"/>
      <c r="F19" s="2"/>
      <c r="G19" s="2"/>
      <c r="H19" s="2"/>
      <c r="I19" s="2"/>
      <c r="J19" s="2"/>
    </row>
    <row r="20" customFormat="false" ht="15" hidden="false" customHeight="false" outlineLevel="0" collapsed="false">
      <c r="A20" s="2"/>
      <c r="B20" s="2"/>
      <c r="C20" s="2"/>
      <c r="D20" s="2"/>
      <c r="E20" s="2"/>
      <c r="F20" s="2"/>
      <c r="G20" s="2"/>
      <c r="H20" s="2"/>
      <c r="I20" s="2"/>
      <c r="J20" s="2"/>
    </row>
    <row r="21" customFormat="false" ht="15" hidden="false" customHeight="false" outlineLevel="0" collapsed="false">
      <c r="A21" s="2"/>
      <c r="B21" s="9" t="s">
        <v>8</v>
      </c>
      <c r="C21" s="2"/>
      <c r="D21" s="2"/>
      <c r="E21" s="2"/>
      <c r="F21" s="2"/>
      <c r="G21" s="2"/>
      <c r="H21" s="2"/>
      <c r="I21" s="2"/>
      <c r="J21" s="2"/>
    </row>
    <row r="22" customFormat="false" ht="15" hidden="false" customHeight="false" outlineLevel="0" collapsed="false">
      <c r="A22" s="2"/>
      <c r="B22" s="10" t="s">
        <v>9</v>
      </c>
      <c r="C22" s="2"/>
      <c r="D22" s="2"/>
      <c r="E22" s="2"/>
      <c r="F22" s="2"/>
      <c r="G22" s="2"/>
      <c r="H22" s="2"/>
      <c r="I22" s="2"/>
      <c r="J22" s="2"/>
    </row>
    <row r="23" customFormat="false" ht="15" hidden="false" customHeight="false" outlineLevel="0" collapsed="false">
      <c r="A23" s="2"/>
      <c r="B23" s="11" t="s">
        <v>10</v>
      </c>
      <c r="C23" s="2"/>
      <c r="D23" s="2"/>
      <c r="E23" s="2"/>
      <c r="F23" s="2"/>
      <c r="G23" s="2"/>
      <c r="H23" s="2"/>
      <c r="I23" s="2"/>
      <c r="J23" s="2"/>
    </row>
    <row r="24" customFormat="false" ht="15" hidden="false" customHeight="false" outlineLevel="0" collapsed="false">
      <c r="A24" s="2"/>
      <c r="B24" s="2"/>
      <c r="C24" s="2"/>
      <c r="D24" s="2"/>
      <c r="E24" s="2"/>
      <c r="F24" s="2"/>
      <c r="G24" s="2"/>
      <c r="H24" s="2"/>
      <c r="I24" s="2"/>
      <c r="J24" s="2"/>
    </row>
    <row r="25" customFormat="false" ht="15" hidden="false" customHeight="false" outlineLevel="0" collapsed="false">
      <c r="A25" s="2"/>
      <c r="B25" s="12" t="s">
        <v>11</v>
      </c>
      <c r="C25" s="2"/>
      <c r="D25" s="2"/>
      <c r="E25" s="2"/>
      <c r="F25" s="2"/>
      <c r="G25" s="2"/>
      <c r="H25" s="2"/>
      <c r="I25" s="2"/>
      <c r="J25" s="2"/>
    </row>
    <row r="26" customFormat="false" ht="15" hidden="false" customHeight="false" outlineLevel="0" collapsed="false">
      <c r="A26" s="2"/>
      <c r="B26" s="13" t="s">
        <v>12</v>
      </c>
      <c r="C26" s="2"/>
      <c r="D26" s="2"/>
      <c r="E26" s="2"/>
      <c r="F26" s="2"/>
      <c r="G26" s="2"/>
      <c r="H26" s="2"/>
      <c r="I26" s="2"/>
      <c r="J26" s="2"/>
    </row>
    <row r="27" customFormat="false" ht="15" hidden="false" customHeight="false" outlineLevel="0" collapsed="false">
      <c r="A27" s="2"/>
      <c r="B27" s="2"/>
      <c r="C27" s="2"/>
      <c r="D27" s="2"/>
      <c r="E27" s="2"/>
      <c r="F27" s="2"/>
      <c r="G27" s="2"/>
      <c r="H27" s="2"/>
      <c r="I27" s="2"/>
      <c r="J27" s="2"/>
    </row>
    <row r="28" customFormat="false" ht="15" hidden="false" customHeight="false" outlineLevel="0" collapsed="false">
      <c r="A28" s="2"/>
      <c r="B28" s="2"/>
      <c r="C28" s="2"/>
      <c r="D28" s="2"/>
      <c r="E28" s="2"/>
      <c r="F28" s="2"/>
      <c r="G28" s="2"/>
      <c r="H28" s="2"/>
      <c r="I28" s="2"/>
      <c r="J28" s="2"/>
    </row>
    <row r="29" customFormat="false" ht="15" hidden="false" customHeight="false" outlineLevel="0" collapsed="false">
      <c r="A29" s="2"/>
      <c r="B29" s="2"/>
      <c r="C29" s="2"/>
      <c r="D29" s="2"/>
      <c r="E29" s="2"/>
      <c r="F29" s="2"/>
      <c r="G29" s="2"/>
      <c r="H29" s="2"/>
      <c r="I29" s="2"/>
      <c r="J29" s="2"/>
    </row>
    <row r="30" customFormat="false" ht="15" hidden="false" customHeight="false" outlineLevel="0" collapsed="false">
      <c r="A30" s="2"/>
      <c r="B30" s="2"/>
      <c r="C30" s="2"/>
      <c r="D30" s="2"/>
      <c r="E30" s="2"/>
      <c r="F30" s="2"/>
      <c r="G30" s="2"/>
      <c r="H30" s="2"/>
      <c r="I30" s="2"/>
      <c r="J30" s="2"/>
    </row>
    <row r="31" customFormat="false" ht="15" hidden="false" customHeight="false" outlineLevel="0" collapsed="false">
      <c r="A31" s="2"/>
      <c r="B31" s="2"/>
      <c r="C31" s="2"/>
      <c r="D31" s="2"/>
      <c r="E31" s="2"/>
      <c r="F31" s="2"/>
      <c r="G31" s="2"/>
      <c r="H31" s="2"/>
      <c r="I31" s="2"/>
      <c r="J31" s="2"/>
    </row>
    <row r="32" customFormat="false" ht="15" hidden="false" customHeight="false" outlineLevel="0" collapsed="false">
      <c r="A32" s="2"/>
      <c r="B32" s="2"/>
      <c r="C32" s="2"/>
      <c r="D32" s="2"/>
      <c r="E32" s="2"/>
      <c r="F32" s="2"/>
      <c r="G32" s="2"/>
      <c r="H32" s="2"/>
      <c r="I32" s="2"/>
      <c r="J32" s="2"/>
    </row>
    <row r="33" customFormat="false" ht="15" hidden="false" customHeight="false" outlineLevel="0" collapsed="false">
      <c r="A33" s="2"/>
      <c r="B33" s="2"/>
      <c r="C33" s="2"/>
      <c r="D33" s="2"/>
      <c r="E33" s="2"/>
      <c r="F33" s="2"/>
      <c r="G33" s="2"/>
      <c r="H33" s="2"/>
      <c r="I33" s="2"/>
      <c r="J33" s="2"/>
    </row>
    <row r="34" customFormat="false" ht="15" hidden="false" customHeight="false" outlineLevel="0" collapsed="false">
      <c r="A34" s="2"/>
      <c r="B34" s="2"/>
      <c r="C34" s="2"/>
      <c r="D34" s="2"/>
      <c r="E34" s="2"/>
      <c r="F34" s="2"/>
      <c r="G34" s="2"/>
      <c r="H34" s="2"/>
      <c r="I34" s="2"/>
      <c r="J34" s="2"/>
    </row>
    <row r="35" customFormat="false" ht="15" hidden="false" customHeight="false" outlineLevel="0" collapsed="false">
      <c r="A35" s="2"/>
      <c r="B35" s="2"/>
      <c r="C35" s="2"/>
      <c r="D35" s="2"/>
      <c r="E35" s="2"/>
      <c r="F35" s="2"/>
      <c r="G35" s="2"/>
      <c r="H35" s="2"/>
      <c r="I35" s="2"/>
      <c r="J35" s="2"/>
    </row>
    <row r="36" customFormat="false" ht="15" hidden="false" customHeight="false" outlineLevel="0" collapsed="false">
      <c r="A36" s="2"/>
      <c r="B36" s="2"/>
      <c r="C36" s="2"/>
      <c r="D36" s="2"/>
      <c r="E36" s="2"/>
      <c r="F36" s="2"/>
      <c r="G36" s="2"/>
      <c r="H36" s="2"/>
      <c r="I36" s="2"/>
      <c r="J36" s="2"/>
    </row>
    <row r="37" customFormat="false" ht="15" hidden="false" customHeight="false" outlineLevel="0" collapsed="false">
      <c r="A37" s="2"/>
      <c r="B37" s="2"/>
      <c r="C37" s="2"/>
      <c r="D37" s="2"/>
      <c r="E37" s="2"/>
      <c r="F37" s="2"/>
      <c r="G37" s="2"/>
      <c r="H37" s="2"/>
      <c r="I37" s="2"/>
      <c r="J37" s="2"/>
    </row>
    <row r="38" customFormat="false" ht="15" hidden="false" customHeight="false" outlineLevel="0" collapsed="false">
      <c r="A38" s="2"/>
      <c r="B38" s="2"/>
      <c r="C38" s="2"/>
      <c r="D38" s="2"/>
      <c r="E38" s="2"/>
      <c r="F38" s="2"/>
      <c r="G38" s="2"/>
      <c r="H38" s="2"/>
      <c r="I38" s="2"/>
      <c r="J38" s="2"/>
    </row>
    <row r="39" customFormat="false" ht="15" hidden="false" customHeight="false" outlineLevel="0" collapsed="false">
      <c r="A39" s="2"/>
      <c r="B39" s="2"/>
      <c r="C39" s="2"/>
      <c r="D39" s="2"/>
      <c r="E39" s="2"/>
      <c r="F39" s="2"/>
      <c r="G39" s="2"/>
      <c r="H39" s="2"/>
      <c r="I39" s="2"/>
      <c r="J39" s="2"/>
    </row>
  </sheetData>
  <hyperlinks>
    <hyperlink ref="B22" r:id="rId1" location="subscribe?utm_source=sheet&amp;utm_medium=download&amp;utm_campaign=tool-nps-calculator" display="Subscribe free at chillartheory.com"/>
    <hyperlink ref="B23" r:id="rId2" display="The live tool: https://chillartheory.com/tools/nps-calculator/"/>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1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0"/>
  </cols>
  <sheetData>
    <row r="1" customFormat="false" ht="16.15" hidden="false" customHeight="false" outlineLevel="0" collapsed="false">
      <c r="A1" s="14" t="s">
        <v>13</v>
      </c>
    </row>
    <row r="2" customFormat="false" ht="15" hidden="false" customHeight="false" outlineLevel="0" collapsed="false">
      <c r="A2" s="15"/>
    </row>
    <row r="3" customFormat="false" ht="15" hidden="false" customHeight="false" outlineLevel="0" collapsed="false">
      <c r="A3" s="15" t="s">
        <v>14</v>
      </c>
    </row>
    <row r="4" customFormat="false" ht="15" hidden="false" customHeight="false" outlineLevel="0" collapsed="false">
      <c r="A4" s="15" t="s">
        <v>15</v>
      </c>
    </row>
    <row r="5" customFormat="false" ht="15" hidden="false" customHeight="false" outlineLevel="0" collapsed="false">
      <c r="A5" s="15" t="s">
        <v>16</v>
      </c>
    </row>
    <row r="6" customFormat="false" ht="15" hidden="false" customHeight="false" outlineLevel="0" collapsed="false">
      <c r="A6" s="15" t="s">
        <v>17</v>
      </c>
    </row>
    <row r="7" customFormat="false" ht="15" hidden="false" customHeight="false" outlineLevel="0" collapsed="false">
      <c r="A7" s="15" t="s">
        <v>18</v>
      </c>
    </row>
    <row r="8" customFormat="false" ht="15" hidden="false" customHeight="false" outlineLevel="0" collapsed="false">
      <c r="A8" s="15"/>
    </row>
    <row r="9" customFormat="false" ht="16.15" hidden="false" customHeight="false" outlineLevel="0" collapsed="false">
      <c r="A9" s="14" t="s">
        <v>19</v>
      </c>
    </row>
    <row r="10" customFormat="false" ht="15" hidden="false" customHeight="false" outlineLevel="0" collapsed="false">
      <c r="A10" s="15" t="s">
        <v>20</v>
      </c>
    </row>
    <row r="11" customFormat="false" ht="15" hidden="false" customHeight="false" outlineLevel="0" collapsed="false">
      <c r="A11" s="15"/>
    </row>
    <row r="12" customFormat="false" ht="39.55" hidden="false" customHeight="false" outlineLevel="0" collapsed="false">
      <c r="A12" s="15" t="s">
        <v>21</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3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72"/>
    <col collapsed="false" customWidth="true" hidden="false" outlineLevel="0" max="2" min="2" style="0" width="22"/>
    <col collapsed="false" customWidth="true" hidden="false" outlineLevel="0" max="3" min="3" style="0" width="70"/>
  </cols>
  <sheetData>
    <row r="1" customFormat="false" ht="17.35" hidden="false" customHeight="false" outlineLevel="0" collapsed="false">
      <c r="A1" s="16" t="s">
        <v>22</v>
      </c>
    </row>
    <row r="2" customFormat="false" ht="15" hidden="false" customHeight="false" outlineLevel="0" collapsed="false">
      <c r="A2" s="17" t="s">
        <v>23</v>
      </c>
    </row>
    <row r="4" customFormat="false" ht="15" hidden="false" customHeight="false" outlineLevel="0" collapsed="false">
      <c r="A4" s="18" t="s">
        <v>24</v>
      </c>
    </row>
    <row r="5" customFormat="false" ht="15" hidden="false" customHeight="false" outlineLevel="0" collapsed="false">
      <c r="A5" s="19" t="s">
        <v>25</v>
      </c>
      <c r="B5" s="20" t="n">
        <v>30</v>
      </c>
      <c r="C5" s="21" t="s">
        <v>26</v>
      </c>
    </row>
    <row r="6" customFormat="false" ht="15" hidden="false" customHeight="false" outlineLevel="0" collapsed="false">
      <c r="A6" s="19" t="s">
        <v>27</v>
      </c>
      <c r="B6" s="22" t="n">
        <v>5000</v>
      </c>
      <c r="C6" s="21"/>
    </row>
    <row r="7" customFormat="false" ht="15" hidden="false" customHeight="false" outlineLevel="0" collapsed="false">
      <c r="A7" s="19" t="s">
        <v>28</v>
      </c>
      <c r="B7" s="22" t="n">
        <v>7000</v>
      </c>
      <c r="C7" s="21" t="s">
        <v>29</v>
      </c>
    </row>
    <row r="8" customFormat="false" ht="15" hidden="false" customHeight="false" outlineLevel="0" collapsed="false">
      <c r="A8" s="19" t="s">
        <v>30</v>
      </c>
      <c r="B8" s="23" t="n">
        <v>0.05</v>
      </c>
      <c r="C8" s="21" t="s">
        <v>31</v>
      </c>
    </row>
    <row r="9" customFormat="false" ht="15" hidden="false" customHeight="false" outlineLevel="0" collapsed="false">
      <c r="A9" s="19" t="s">
        <v>32</v>
      </c>
      <c r="B9" s="23" t="n">
        <v>0.1</v>
      </c>
      <c r="C9" s="21" t="s">
        <v>33</v>
      </c>
    </row>
    <row r="10" customFormat="false" ht="15" hidden="false" customHeight="false" outlineLevel="0" collapsed="false">
      <c r="A10" s="19" t="s">
        <v>34</v>
      </c>
      <c r="B10" s="23" t="n">
        <v>0.05</v>
      </c>
      <c r="C10" s="21"/>
    </row>
    <row r="11" customFormat="false" ht="15" hidden="false" customHeight="false" outlineLevel="0" collapsed="false">
      <c r="A11" s="19" t="s">
        <v>35</v>
      </c>
      <c r="B11" s="20" t="n">
        <v>0</v>
      </c>
      <c r="C11" s="21"/>
    </row>
    <row r="12" customFormat="false" ht="15" hidden="false" customHeight="false" outlineLevel="0" collapsed="false">
      <c r="A12" s="19" t="s">
        <v>36</v>
      </c>
      <c r="B12" s="23" t="n">
        <v>0.06</v>
      </c>
      <c r="C12" s="21" t="s">
        <v>37</v>
      </c>
    </row>
    <row r="13" customFormat="false" ht="15" hidden="false" customHeight="false" outlineLevel="0" collapsed="false">
      <c r="A13" s="19" t="s">
        <v>38</v>
      </c>
      <c r="B13" s="23" t="n">
        <v>0.2</v>
      </c>
      <c r="C13" s="21" t="s">
        <v>39</v>
      </c>
    </row>
    <row r="15" customFormat="false" ht="15" hidden="false" customHeight="false" outlineLevel="0" collapsed="false">
      <c r="A15" s="18" t="s">
        <v>40</v>
      </c>
    </row>
    <row r="16" customFormat="false" ht="15" hidden="false" customHeight="false" outlineLevel="0" collapsed="false">
      <c r="A16" s="24" t="s">
        <v>41</v>
      </c>
      <c r="B16" s="25" t="n">
        <f aca="false">MAX(0,Rules!$B$5-INT($B$5))</f>
        <v>30</v>
      </c>
    </row>
    <row r="17" customFormat="false" ht="15" hidden="false" customHeight="false" outlineLevel="0" collapsed="false">
      <c r="A17" s="24" t="s">
        <v>42</v>
      </c>
      <c r="B17" s="26" t="n">
        <f aca="false">(1+$B$9)^(1/12)-1</f>
        <v>0.00797414042890376</v>
      </c>
    </row>
    <row r="18" customFormat="false" ht="15" hidden="false" customHeight="false" outlineLevel="0" collapsed="false">
      <c r="A18" s="24" t="s">
        <v>43</v>
      </c>
      <c r="B18" s="26" t="n">
        <f aca="false">IF($B$17=0,12,((1+$B$17)^12-1)/$B$17*(1+$B$17))</f>
        <v>12.6405366122638</v>
      </c>
    </row>
    <row r="19" customFormat="false" ht="15" hidden="false" customHeight="false" outlineLevel="0" collapsed="false">
      <c r="A19" s="24" t="s">
        <v>44</v>
      </c>
      <c r="B19" s="26" t="n">
        <f aca="false">(1+$B$17)^12</f>
        <v>1.1</v>
      </c>
    </row>
    <row r="20" customFormat="false" ht="15" hidden="false" customHeight="false" outlineLevel="0" collapsed="false">
      <c r="A20" s="24" t="s">
        <v>45</v>
      </c>
      <c r="B20" s="27" t="n">
        <f aca="false">$B$6+$B$7</f>
        <v>12000</v>
      </c>
    </row>
    <row r="21" customFormat="false" ht="15" hidden="false" customHeight="false" outlineLevel="0" collapsed="false">
      <c r="A21" s="28" t="s">
        <v>46</v>
      </c>
      <c r="B21" s="29" t="n">
        <f aca="false">IF(ABS($B$8-($B$19-1))&lt;0.000000001,$B$20*$B$18*$B$16*$B$19^($B$16-1),$B$20*$B$18*($B$19^$B$16-(1+$B$8)^$B$16)/($B$19-(1+$B$8)))</f>
        <v>39825152.97907</v>
      </c>
    </row>
    <row r="22" customFormat="false" ht="15" hidden="false" customHeight="false" outlineLevel="0" collapsed="false">
      <c r="A22" s="24" t="s">
        <v>47</v>
      </c>
      <c r="B22" s="27" t="n">
        <f aca="false">IF($B$8=0,$B$20*12*$B$16,$B$20*12*((1+$B$8)^$B$16-1)/$B$8)</f>
        <v>9567194.04043392</v>
      </c>
    </row>
    <row r="23" customFormat="false" ht="15" hidden="false" customHeight="false" outlineLevel="0" collapsed="false">
      <c r="A23" s="24" t="s">
        <v>48</v>
      </c>
      <c r="B23" s="27" t="n">
        <f aca="false">$B$21/(1+$B$10)^$B$16</f>
        <v>9214642.28862646</v>
      </c>
    </row>
    <row r="24" customFormat="false" ht="15" hidden="false" customHeight="false" outlineLevel="0" collapsed="false">
      <c r="A24" s="28" t="s">
        <v>49</v>
      </c>
      <c r="B24" s="29" t="n">
        <f aca="false">IF($B$21&lt;=Rules!$B$6,$B$21,IF($B$21&lt;=Rules!$B$7,MIN(Rules!$B$8,$B$21),$B$21*(1-IF($B$11=1,Rules!$B$10,Rules!$B$9))))</f>
        <v>31860122.383256</v>
      </c>
    </row>
    <row r="25" customFormat="false" ht="15" hidden="false" customHeight="false" outlineLevel="0" collapsed="false">
      <c r="A25" s="24" t="s">
        <v>50</v>
      </c>
      <c r="B25" s="27" t="n">
        <f aca="false">MIN($B$24,$B$21*Rules!$B$11)</f>
        <v>23895091.787442</v>
      </c>
    </row>
    <row r="26" customFormat="false" ht="15" hidden="false" customHeight="false" outlineLevel="0" collapsed="false">
      <c r="A26" s="24" t="s">
        <v>51</v>
      </c>
      <c r="B26" s="27" t="n">
        <f aca="false">($B$24-$B$25)*$B$13*(1+Rules!$B$12)</f>
        <v>1656726.36392931</v>
      </c>
    </row>
    <row r="27" customFormat="false" ht="15" hidden="false" customHeight="false" outlineLevel="0" collapsed="false">
      <c r="A27" s="24" t="s">
        <v>52</v>
      </c>
      <c r="B27" s="27" t="n">
        <f aca="false">$B$21-$B$24</f>
        <v>7965030.595814</v>
      </c>
    </row>
    <row r="28" customFormat="false" ht="15" hidden="false" customHeight="false" outlineLevel="0" collapsed="false">
      <c r="A28" s="28" t="s">
        <v>53</v>
      </c>
      <c r="B28" s="29" t="n">
        <f aca="false">$B$27*$B$12/12</f>
        <v>39825.15297907</v>
      </c>
    </row>
    <row r="30" customFormat="false" ht="15" hidden="false" customHeight="false" outlineLevel="0" collapsed="false">
      <c r="A30" s="30" t="s">
        <v>54</v>
      </c>
    </row>
  </sheetData>
  <dataValidations count="1">
    <dataValidation allowBlank="false" errorStyle="stop" operator="between" showDropDown="false" showErrorMessage="false" showInputMessage="false" sqref="B11" type="list">
      <formula1>"0,1"</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1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8"/>
    <col collapsed="false" customWidth="true" hidden="false" outlineLevel="0" max="2" min="2" style="0" width="16"/>
    <col collapsed="false" customWidth="true" hidden="false" outlineLevel="0" max="3" min="3" style="0" width="90"/>
  </cols>
  <sheetData>
    <row r="1" customFormat="false" ht="16.15" hidden="false" customHeight="false" outlineLevel="0" collapsed="false">
      <c r="A1" s="31" t="s">
        <v>55</v>
      </c>
    </row>
    <row r="2" customFormat="false" ht="15" hidden="false" customHeight="false" outlineLevel="0" collapsed="false">
      <c r="A2" s="17" t="s">
        <v>56</v>
      </c>
    </row>
    <row r="4" customFormat="false" ht="15" hidden="false" customHeight="false" outlineLevel="0" collapsed="false">
      <c r="A4" s="32" t="s">
        <v>57</v>
      </c>
      <c r="B4" s="32" t="s">
        <v>58</v>
      </c>
      <c r="C4" s="32" t="s">
        <v>59</v>
      </c>
    </row>
    <row r="5" customFormat="false" ht="15" hidden="false" customHeight="false" outlineLevel="0" collapsed="false">
      <c r="A5" s="19" t="s">
        <v>60</v>
      </c>
      <c r="B5" s="33" t="n">
        <v>60</v>
      </c>
      <c r="C5" s="34" t="s">
        <v>61</v>
      </c>
    </row>
    <row r="6" customFormat="false" ht="15" hidden="false" customHeight="false" outlineLevel="0" collapsed="false">
      <c r="A6" s="19" t="s">
        <v>62</v>
      </c>
      <c r="B6" s="33" t="n">
        <v>800000</v>
      </c>
      <c r="C6" s="34" t="s">
        <v>61</v>
      </c>
    </row>
    <row r="7" customFormat="false" ht="15" hidden="false" customHeight="false" outlineLevel="0" collapsed="false">
      <c r="A7" s="19" t="s">
        <v>63</v>
      </c>
      <c r="B7" s="33" t="n">
        <v>1200000</v>
      </c>
      <c r="C7" s="34" t="s">
        <v>61</v>
      </c>
    </row>
    <row r="8" customFormat="false" ht="15" hidden="false" customHeight="false" outlineLevel="0" collapsed="false">
      <c r="A8" s="19" t="s">
        <v>64</v>
      </c>
      <c r="B8" s="33" t="n">
        <v>600000</v>
      </c>
      <c r="C8" s="34" t="s">
        <v>61</v>
      </c>
    </row>
    <row r="9" customFormat="false" ht="15" hidden="false" customHeight="false" outlineLevel="0" collapsed="false">
      <c r="A9" s="19" t="s">
        <v>65</v>
      </c>
      <c r="B9" s="35" t="n">
        <v>0.2</v>
      </c>
      <c r="C9" s="34" t="s">
        <v>61</v>
      </c>
    </row>
    <row r="10" customFormat="false" ht="15" hidden="false" customHeight="false" outlineLevel="0" collapsed="false">
      <c r="A10" s="19" t="s">
        <v>66</v>
      </c>
      <c r="B10" s="35" t="n">
        <v>0.4</v>
      </c>
      <c r="C10" s="34" t="s">
        <v>61</v>
      </c>
    </row>
    <row r="11" customFormat="false" ht="15" hidden="false" customHeight="false" outlineLevel="0" collapsed="false">
      <c r="A11" s="19" t="s">
        <v>67</v>
      </c>
      <c r="B11" s="35" t="n">
        <v>0.6</v>
      </c>
      <c r="C11" s="34" t="s">
        <v>68</v>
      </c>
    </row>
    <row r="12" customFormat="false" ht="15" hidden="false" customHeight="false" outlineLevel="0" collapsed="false">
      <c r="A12" s="19" t="s">
        <v>69</v>
      </c>
      <c r="B12" s="35" t="n">
        <v>0.04</v>
      </c>
      <c r="C12" s="34" t="s">
        <v>70</v>
      </c>
    </row>
    <row r="14" customFormat="false" ht="15" hidden="false" customHeight="false" outlineLevel="0" collapsed="false">
      <c r="A14" s="30" t="s">
        <v>71</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4"/>
    <col collapsed="false" customWidth="true" hidden="false" outlineLevel="0" max="7" min="2" style="0" width="20"/>
  </cols>
  <sheetData>
    <row r="1" customFormat="false" ht="15" hidden="false" customHeight="false" outlineLevel="0" collapsed="false">
      <c r="A1" s="36" t="s">
        <v>72</v>
      </c>
    </row>
    <row r="3" customFormat="false" ht="15" hidden="false" customHeight="false" outlineLevel="0" collapsed="false">
      <c r="A3" s="32" t="s">
        <v>73</v>
      </c>
      <c r="B3" s="32" t="s">
        <v>74</v>
      </c>
    </row>
    <row r="4" customFormat="false" ht="15" hidden="false" customHeight="false" outlineLevel="0" collapsed="false">
      <c r="A4" s="19" t="s">
        <v>75</v>
      </c>
      <c r="B4" s="19" t="s">
        <v>76</v>
      </c>
    </row>
    <row r="5" customFormat="false" ht="15" hidden="false" customHeight="false" outlineLevel="0" collapsed="false">
      <c r="A5" s="19" t="s">
        <v>77</v>
      </c>
      <c r="B5" s="19" t="s">
        <v>78</v>
      </c>
    </row>
    <row r="6" customFormat="false" ht="15" hidden="false" customHeight="false" outlineLevel="0" collapsed="false">
      <c r="A6" s="19" t="s">
        <v>79</v>
      </c>
      <c r="B6" s="19" t="s">
        <v>80</v>
      </c>
    </row>
    <row r="7" customFormat="false" ht="15" hidden="false" customHeight="false" outlineLevel="0" collapsed="false">
      <c r="A7" s="19" t="s">
        <v>81</v>
      </c>
      <c r="B7" s="19" t="s">
        <v>82</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2026-10-21T17:35:02Z</dcterms:created>
  <dc:creator>openpyxl</dc:creator>
  <dc:description/>
  <dc:language>en-US</dc:language>
  <cp:lastModifiedBy/>
  <dcterms:modified xsi:type="dcterms:W3CDTF">2026-10-21T17:35:03Z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